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255" windowWidth="19740" windowHeight="7620"/>
  </bookViews>
  <sheets>
    <sheet name="Final Accounts" sheetId="2" r:id="rId1"/>
    <sheet name="Profits on Activities" sheetId="1" r:id="rId2"/>
  </sheets>
  <externalReferences>
    <externalReference r:id="rId3"/>
  </externalReferences>
  <definedNames>
    <definedName name="_xlnm.Print_Area" localSheetId="0">'Final Accounts'!$A$1:$V$66</definedName>
  </definedNames>
  <calcPr calcId="125725" concurrentCalc="0"/>
</workbook>
</file>

<file path=xl/calcChain.xml><?xml version="1.0" encoding="utf-8"?>
<calcChain xmlns="http://schemas.openxmlformats.org/spreadsheetml/2006/main">
  <c r="M57" i="2"/>
  <c r="U26"/>
  <c r="U33"/>
  <c r="U41"/>
  <c r="U43"/>
  <c r="U47"/>
  <c r="U58"/>
  <c r="U59"/>
  <c r="R26"/>
  <c r="R33"/>
  <c r="R41"/>
  <c r="R43"/>
  <c r="R47"/>
  <c r="R58"/>
  <c r="R59"/>
  <c r="G26"/>
  <c r="G33"/>
  <c r="G41"/>
  <c r="G43"/>
  <c r="J26"/>
  <c r="J33"/>
  <c r="J41"/>
  <c r="J43"/>
  <c r="J45"/>
  <c r="J47"/>
  <c r="G45"/>
  <c r="G47"/>
  <c r="M47"/>
  <c r="G58"/>
  <c r="J58"/>
  <c r="M58"/>
  <c r="M59"/>
  <c r="J59"/>
  <c r="G59"/>
  <c r="N58"/>
  <c r="N57"/>
  <c r="M56"/>
  <c r="N56"/>
  <c r="M55"/>
  <c r="M54"/>
  <c r="N54"/>
  <c r="M53"/>
  <c r="N53"/>
  <c r="M52"/>
  <c r="N52"/>
  <c r="M51"/>
  <c r="N51"/>
  <c r="N47"/>
  <c r="M45"/>
  <c r="M43"/>
  <c r="M41"/>
  <c r="N41"/>
  <c r="L40"/>
  <c r="L39"/>
  <c r="L38"/>
  <c r="L37"/>
  <c r="L36"/>
  <c r="L35"/>
  <c r="M33"/>
  <c r="N33"/>
  <c r="M32"/>
  <c r="N32"/>
  <c r="M31"/>
  <c r="M30"/>
  <c r="M29"/>
  <c r="N29"/>
  <c r="M28"/>
  <c r="N28"/>
  <c r="M26"/>
  <c r="N26"/>
  <c r="L13"/>
  <c r="L12"/>
  <c r="N12"/>
  <c r="L11"/>
  <c r="N11"/>
  <c r="L10"/>
  <c r="N10"/>
  <c r="L9"/>
  <c r="N9"/>
  <c r="M7"/>
  <c r="N7"/>
  <c r="A5" i="1"/>
  <c r="F5"/>
  <c r="J5"/>
  <c r="K5"/>
  <c r="A7"/>
  <c r="F7"/>
  <c r="J7"/>
  <c r="A9"/>
  <c r="F9"/>
  <c r="G9"/>
  <c r="J9"/>
  <c r="A11"/>
  <c r="F11"/>
  <c r="G11"/>
  <c r="J11"/>
  <c r="K11"/>
  <c r="A13"/>
  <c r="F13"/>
  <c r="G13"/>
  <c r="J13"/>
  <c r="K13"/>
  <c r="A15"/>
  <c r="F15"/>
  <c r="G15"/>
  <c r="J15"/>
  <c r="K15"/>
  <c r="A17"/>
  <c r="F17"/>
  <c r="G17"/>
  <c r="J17"/>
  <c r="K17"/>
  <c r="A19"/>
  <c r="F19"/>
  <c r="G19"/>
  <c r="J19"/>
  <c r="K19"/>
  <c r="A21"/>
  <c r="F21"/>
  <c r="G21"/>
  <c r="J21"/>
  <c r="K21"/>
  <c r="A23"/>
  <c r="F23"/>
  <c r="G23"/>
  <c r="J23"/>
  <c r="A25"/>
  <c r="F25"/>
  <c r="G25"/>
  <c r="J25"/>
  <c r="K25"/>
  <c r="A27"/>
  <c r="F27"/>
  <c r="G27"/>
  <c r="J27"/>
  <c r="K27"/>
  <c r="A29"/>
  <c r="F29"/>
  <c r="J29"/>
  <c r="K29"/>
  <c r="A31"/>
  <c r="F31"/>
  <c r="J31"/>
  <c r="K31"/>
  <c r="A33"/>
  <c r="F33"/>
  <c r="J33"/>
  <c r="K33"/>
  <c r="A35"/>
  <c r="F35"/>
  <c r="J35"/>
  <c r="K35"/>
  <c r="F37"/>
  <c r="J37"/>
  <c r="C39"/>
  <c r="D39"/>
  <c r="F39"/>
  <c r="I39"/>
  <c r="J39"/>
  <c r="K39"/>
  <c r="O39"/>
  <c r="F40"/>
  <c r="F46"/>
</calcChain>
</file>

<file path=xl/sharedStrings.xml><?xml version="1.0" encoding="utf-8"?>
<sst xmlns="http://schemas.openxmlformats.org/spreadsheetml/2006/main" count="80" uniqueCount="64">
  <si>
    <t>Deposit Account</t>
  </si>
  <si>
    <t>No2 Account</t>
  </si>
  <si>
    <t>Main Account</t>
  </si>
  <si>
    <t>Funds</t>
  </si>
  <si>
    <t>Total</t>
  </si>
  <si>
    <t>Interest</t>
  </si>
  <si>
    <t>Event 3</t>
  </si>
  <si>
    <t>Event 2</t>
  </si>
  <si>
    <t>Event 1</t>
  </si>
  <si>
    <t>2019-20 Budget</t>
  </si>
  <si>
    <t>Performance against budget</t>
  </si>
  <si>
    <t>2018-19 Budget</t>
  </si>
  <si>
    <t xml:space="preserve">Surplus </t>
  </si>
  <si>
    <t>Payments</t>
  </si>
  <si>
    <t>Receipts</t>
  </si>
  <si>
    <t>I&amp;E Analysis for 2018-19</t>
  </si>
  <si>
    <t>Welwyn Anglo French Twinning Association</t>
  </si>
  <si>
    <t xml:space="preserve">Welwyn Anglo French Twinning Association </t>
  </si>
  <si>
    <t>Financial Statement for the year ended 31 July 2019</t>
  </si>
  <si>
    <t>Change</t>
  </si>
  <si>
    <t>£</t>
  </si>
  <si>
    <t>Income</t>
  </si>
  <si>
    <t>Subscriptions</t>
  </si>
  <si>
    <t>Net Fundraising</t>
  </si>
  <si>
    <t>Repas de Noel</t>
  </si>
  <si>
    <t>Wine tasting</t>
  </si>
  <si>
    <t>Wine</t>
  </si>
  <si>
    <t>Quiz</t>
  </si>
  <si>
    <t>Fetes &amp; Street Markets</t>
  </si>
  <si>
    <t>Bastille Day</t>
  </si>
  <si>
    <t>Around the Coast</t>
  </si>
  <si>
    <t>Agincourt</t>
  </si>
  <si>
    <t>Petanque challenge</t>
  </si>
  <si>
    <t>Bayeux Tapestry</t>
  </si>
  <si>
    <t>Waggonners</t>
  </si>
  <si>
    <t>Welwyn Petit Tour</t>
  </si>
  <si>
    <t>3D Sculpture</t>
  </si>
  <si>
    <t>South of France</t>
  </si>
  <si>
    <t>Brothers in Arms</t>
  </si>
  <si>
    <t>Place in the Sun</t>
  </si>
  <si>
    <t>Paris &amp; Ile de France</t>
  </si>
  <si>
    <t>AGM</t>
  </si>
  <si>
    <t>Twinning Weekend</t>
  </si>
  <si>
    <t>Grants &amp; Donations</t>
  </si>
  <si>
    <t>Miscellaneous</t>
  </si>
  <si>
    <t>Expenditure</t>
  </si>
  <si>
    <t>Publicity, printing, stationery, postage</t>
  </si>
  <si>
    <t>Insurance</t>
  </si>
  <si>
    <t>Surplus/(Deficit) for the year</t>
  </si>
  <si>
    <t xml:space="preserve">Accumulated surplus at start of year </t>
  </si>
  <si>
    <t>Accumulated surplus at end of year</t>
  </si>
  <si>
    <t>Represented by :</t>
  </si>
  <si>
    <t>Stocks &amp; Inventory</t>
  </si>
  <si>
    <t>Bank Current account 1</t>
  </si>
  <si>
    <t>Bank Current account 2</t>
  </si>
  <si>
    <t>-</t>
  </si>
  <si>
    <t>Bank Deposit account</t>
  </si>
  <si>
    <t>(Prepaid)/Accrued income</t>
  </si>
  <si>
    <t>Deferred Grants</t>
  </si>
  <si>
    <t>Accrued expenses</t>
  </si>
  <si>
    <t>Independent Examiner's Statement</t>
  </si>
  <si>
    <t>Having examined the accounting records and discussed them with the Association’s Officers, the statements appear to reflect the Association's Income and Expenditure for the year ended 31st July 2019 and the accumulated surplus on 31st July 2019.  It should be noted that the examination procedures undertaken do not provide all the evidence that would be required in an audit and consequently I do not express an audit opinion on the accounts.</t>
  </si>
  <si>
    <t>Martin Gerty</t>
  </si>
  <si>
    <t xml:space="preserve">    August 2019</t>
  </si>
</sst>
</file>

<file path=xl/styles.xml><?xml version="1.0" encoding="utf-8"?>
<styleSheet xmlns="http://schemas.openxmlformats.org/spreadsheetml/2006/main">
  <numFmts count="3">
    <numFmt numFmtId="43" formatCode="_-* #,##0.00_-;\-* #,##0.00_-;_-* &quot;-&quot;??_-;_-@_-"/>
    <numFmt numFmtId="164" formatCode="#,##0.00\ ;[Red]\(#,##0.00\)"/>
    <numFmt numFmtId="165" formatCode="#,##0\ ;[Red]\(#,##0\)"/>
  </numFmts>
  <fonts count="12">
    <font>
      <sz val="10"/>
      <name val="Arial"/>
      <family val="2"/>
    </font>
    <font>
      <sz val="10"/>
      <name val="Arial"/>
      <family val="2"/>
    </font>
    <font>
      <i/>
      <sz val="8"/>
      <name val="Arial"/>
      <family val="2"/>
    </font>
    <font>
      <sz val="8"/>
      <name val="Arial"/>
      <family val="2"/>
    </font>
    <font>
      <i/>
      <sz val="10"/>
      <name val="Arial"/>
      <family val="2"/>
    </font>
    <font>
      <b/>
      <sz val="10"/>
      <name val="Arial"/>
      <family val="2"/>
    </font>
    <font>
      <sz val="9"/>
      <color indexed="9"/>
      <name val="Geneva"/>
    </font>
    <font>
      <sz val="10"/>
      <name val="Arial"/>
      <family val="2"/>
    </font>
    <font>
      <b/>
      <sz val="12"/>
      <name val="Arial"/>
      <family val="2"/>
    </font>
    <font>
      <b/>
      <i/>
      <sz val="11"/>
      <name val="Arial"/>
      <family val="2"/>
    </font>
    <font>
      <sz val="12"/>
      <name val="Arial"/>
      <family val="2"/>
    </font>
    <font>
      <i/>
      <sz val="11"/>
      <name val="Arial"/>
      <family val="2"/>
    </font>
  </fonts>
  <fills count="2">
    <fill>
      <patternFill patternType="none"/>
    </fill>
    <fill>
      <patternFill patternType="gray125"/>
    </fill>
  </fills>
  <borders count="1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6" fillId="0" borderId="0">
      <protection locked="0"/>
    </xf>
    <xf numFmtId="9" fontId="1" fillId="0" borderId="0" applyFont="0" applyFill="0" applyBorder="0" applyAlignment="0" applyProtection="0"/>
    <xf numFmtId="0" fontId="7" fillId="0" borderId="0"/>
  </cellStyleXfs>
  <cellXfs count="84">
    <xf numFmtId="0" fontId="0" fillId="0" borderId="0" xfId="0"/>
    <xf numFmtId="164" fontId="0" fillId="0" borderId="0" xfId="0" applyNumberFormat="1"/>
    <xf numFmtId="164" fontId="2" fillId="0" borderId="0" xfId="0" applyNumberFormat="1" applyFont="1"/>
    <xf numFmtId="164" fontId="2" fillId="0" borderId="0" xfId="0" applyNumberFormat="1" applyFont="1" applyBorder="1"/>
    <xf numFmtId="164" fontId="0" fillId="0" borderId="0" xfId="0" applyNumberFormat="1" applyBorder="1"/>
    <xf numFmtId="164" fontId="0" fillId="0" borderId="1" xfId="0" applyNumberFormat="1" applyBorder="1"/>
    <xf numFmtId="164" fontId="1" fillId="0" borderId="0" xfId="0" applyNumberFormat="1" applyFont="1"/>
    <xf numFmtId="164" fontId="0" fillId="0" borderId="0" xfId="0" applyNumberFormat="1" applyFill="1"/>
    <xf numFmtId="164" fontId="0" fillId="0" borderId="0" xfId="0" applyNumberFormat="1" applyAlignment="1">
      <alignment horizontal="left" wrapText="1"/>
    </xf>
    <xf numFmtId="164" fontId="0" fillId="0" borderId="2" xfId="0" applyNumberFormat="1" applyBorder="1"/>
    <xf numFmtId="164" fontId="2" fillId="0" borderId="3" xfId="0" applyNumberFormat="1" applyFont="1" applyBorder="1"/>
    <xf numFmtId="164" fontId="3" fillId="0" borderId="0" xfId="0" applyNumberFormat="1" applyFont="1" applyFill="1"/>
    <xf numFmtId="164" fontId="0" fillId="0" borderId="4" xfId="0" applyNumberFormat="1" applyFill="1" applyBorder="1"/>
    <xf numFmtId="164" fontId="2" fillId="0" borderId="5" xfId="0" applyNumberFormat="1" applyFont="1" applyBorder="1"/>
    <xf numFmtId="9" fontId="2" fillId="0" borderId="0" xfId="1" applyFont="1"/>
    <xf numFmtId="164" fontId="0" fillId="0" borderId="2" xfId="0" applyNumberFormat="1" applyFill="1" applyBorder="1"/>
    <xf numFmtId="164" fontId="0" fillId="0" borderId="0" xfId="0" applyNumberFormat="1" applyFill="1" applyBorder="1"/>
    <xf numFmtId="164" fontId="0" fillId="0" borderId="1" xfId="0" applyNumberFormat="1" applyFill="1" applyBorder="1"/>
    <xf numFmtId="164" fontId="0" fillId="0" borderId="4" xfId="0" applyNumberFormat="1" applyBorder="1"/>
    <xf numFmtId="164" fontId="4" fillId="0" borderId="0" xfId="0" applyNumberFormat="1" applyFont="1"/>
    <xf numFmtId="164" fontId="2" fillId="0" borderId="5" xfId="0" applyNumberFormat="1" applyFont="1" applyBorder="1" applyAlignment="1">
      <alignment horizontal="right"/>
    </xf>
    <xf numFmtId="9" fontId="3" fillId="0" borderId="0" xfId="1" applyFont="1"/>
    <xf numFmtId="164" fontId="0" fillId="0" borderId="0" xfId="0" applyNumberFormat="1" applyAlignment="1">
      <alignment horizontal="right" vertical="top" wrapText="1"/>
    </xf>
    <xf numFmtId="164" fontId="1" fillId="0" borderId="6" xfId="0" applyNumberFormat="1" applyFont="1" applyBorder="1" applyAlignment="1">
      <alignment horizontal="right" vertical="top" wrapText="1"/>
    </xf>
    <xf numFmtId="164" fontId="2" fillId="0" borderId="7" xfId="0" applyNumberFormat="1" applyFont="1" applyBorder="1" applyAlignment="1">
      <alignment horizontal="right" vertical="top" wrapText="1"/>
    </xf>
    <xf numFmtId="164" fontId="2" fillId="0" borderId="0" xfId="0" applyNumberFormat="1" applyFont="1" applyAlignment="1">
      <alignment horizontal="right" vertical="top" wrapText="1"/>
    </xf>
    <xf numFmtId="164" fontId="1" fillId="0" borderId="1" xfId="0" applyNumberFormat="1" applyFont="1" applyBorder="1" applyAlignment="1">
      <alignment horizontal="right" vertical="top" wrapText="1"/>
    </xf>
    <xf numFmtId="164" fontId="0" fillId="0" borderId="1" xfId="0" applyNumberFormat="1" applyBorder="1" applyAlignment="1">
      <alignment horizontal="right" vertical="top" wrapText="1"/>
    </xf>
    <xf numFmtId="164" fontId="5" fillId="0" borderId="0" xfId="0" applyNumberFormat="1" applyFont="1"/>
    <xf numFmtId="164" fontId="8" fillId="0" borderId="0" xfId="5" applyNumberFormat="1" applyFont="1"/>
    <xf numFmtId="164" fontId="8" fillId="0" borderId="0" xfId="5" applyNumberFormat="1" applyFont="1" applyBorder="1"/>
    <xf numFmtId="164" fontId="9" fillId="0" borderId="0" xfId="5" applyNumberFormat="1" applyFont="1"/>
    <xf numFmtId="164" fontId="9" fillId="0" borderId="0" xfId="5" applyNumberFormat="1" applyFont="1" applyBorder="1"/>
    <xf numFmtId="164" fontId="10" fillId="0" borderId="0" xfId="5" applyNumberFormat="1" applyFont="1"/>
    <xf numFmtId="164" fontId="10" fillId="0" borderId="0" xfId="5" applyNumberFormat="1" applyFont="1" applyBorder="1"/>
    <xf numFmtId="164" fontId="11" fillId="0" borderId="0" xfId="5" applyNumberFormat="1" applyFont="1"/>
    <xf numFmtId="164" fontId="11" fillId="0" borderId="0" xfId="5" applyNumberFormat="1" applyFont="1" applyBorder="1"/>
    <xf numFmtId="164" fontId="10" fillId="0" borderId="7" xfId="5" applyNumberFormat="1" applyFont="1" applyBorder="1"/>
    <xf numFmtId="164" fontId="10" fillId="0" borderId="8" xfId="5" applyNumberFormat="1" applyFont="1" applyBorder="1"/>
    <xf numFmtId="164" fontId="10" fillId="0" borderId="9" xfId="5" applyNumberFormat="1" applyFont="1" applyBorder="1"/>
    <xf numFmtId="49" fontId="10" fillId="0" borderId="0" xfId="5" applyNumberFormat="1" applyFont="1" applyBorder="1" applyAlignment="1">
      <alignment horizontal="center"/>
    </xf>
    <xf numFmtId="0" fontId="10" fillId="0" borderId="0" xfId="5" applyNumberFormat="1" applyFont="1" applyBorder="1" applyAlignment="1">
      <alignment horizontal="center"/>
    </xf>
    <xf numFmtId="164" fontId="11" fillId="0" borderId="0" xfId="5" applyNumberFormat="1" applyFont="1" applyBorder="1" applyAlignment="1">
      <alignment horizontal="center"/>
    </xf>
    <xf numFmtId="164" fontId="10" fillId="0" borderId="0" xfId="5" applyNumberFormat="1" applyFont="1" applyBorder="1" applyAlignment="1">
      <alignment horizontal="center"/>
    </xf>
    <xf numFmtId="0" fontId="10" fillId="0" borderId="4" xfId="5" applyNumberFormat="1" applyFont="1" applyBorder="1" applyAlignment="1">
      <alignment horizontal="center"/>
    </xf>
    <xf numFmtId="164" fontId="10" fillId="0" borderId="0" xfId="5" applyNumberFormat="1" applyFont="1" applyAlignment="1">
      <alignment horizontal="center"/>
    </xf>
    <xf numFmtId="164" fontId="11" fillId="0" borderId="0" xfId="5" applyNumberFormat="1" applyFont="1" applyAlignment="1">
      <alignment horizontal="center"/>
    </xf>
    <xf numFmtId="164" fontId="10" fillId="0" borderId="5" xfId="5" applyNumberFormat="1" applyFont="1" applyBorder="1" applyAlignment="1">
      <alignment horizontal="center"/>
    </xf>
    <xf numFmtId="164" fontId="10" fillId="0" borderId="4" xfId="5" applyNumberFormat="1" applyFont="1" applyBorder="1" applyAlignment="1">
      <alignment horizontal="center"/>
    </xf>
    <xf numFmtId="164" fontId="10" fillId="0" borderId="5" xfId="5" applyNumberFormat="1" applyFont="1" applyBorder="1"/>
    <xf numFmtId="164" fontId="10" fillId="0" borderId="4" xfId="5" applyNumberFormat="1" applyFont="1" applyBorder="1"/>
    <xf numFmtId="164" fontId="10" fillId="0" borderId="0" xfId="5" applyNumberFormat="1" applyFont="1" applyFill="1"/>
    <xf numFmtId="9" fontId="11" fillId="0" borderId="0" xfId="4" applyFont="1" applyBorder="1"/>
    <xf numFmtId="9" fontId="10" fillId="0" borderId="0" xfId="4" applyFont="1" applyBorder="1"/>
    <xf numFmtId="164" fontId="11" fillId="0" borderId="0" xfId="4" applyNumberFormat="1" applyFont="1"/>
    <xf numFmtId="165" fontId="10" fillId="0" borderId="0" xfId="5" applyNumberFormat="1" applyFont="1"/>
    <xf numFmtId="43" fontId="10" fillId="0" borderId="5" xfId="2" applyFont="1" applyBorder="1"/>
    <xf numFmtId="164" fontId="7" fillId="0" borderId="0" xfId="5" applyNumberFormat="1" applyFill="1"/>
    <xf numFmtId="164" fontId="10" fillId="0" borderId="0" xfId="5" applyNumberFormat="1" applyFont="1" applyFill="1" applyBorder="1"/>
    <xf numFmtId="164" fontId="10" fillId="0" borderId="1" xfId="5" applyNumberFormat="1" applyFont="1" applyFill="1" applyBorder="1"/>
    <xf numFmtId="164" fontId="10" fillId="0" borderId="1" xfId="5" applyNumberFormat="1" applyFont="1" applyBorder="1"/>
    <xf numFmtId="164" fontId="11" fillId="0" borderId="1" xfId="5" applyNumberFormat="1" applyFont="1" applyBorder="1"/>
    <xf numFmtId="43" fontId="10" fillId="0" borderId="3" xfId="2" applyFont="1" applyBorder="1"/>
    <xf numFmtId="164" fontId="10" fillId="0" borderId="11" xfId="5" applyNumberFormat="1" applyFont="1" applyBorder="1"/>
    <xf numFmtId="164" fontId="11" fillId="0" borderId="12" xfId="5" applyNumberFormat="1" applyFont="1" applyBorder="1"/>
    <xf numFmtId="164" fontId="11" fillId="0" borderId="0" xfId="5" applyNumberFormat="1" applyFont="1" applyAlignment="1"/>
    <xf numFmtId="164" fontId="10" fillId="0" borderId="5" xfId="5" applyNumberFormat="1" applyFont="1" applyBorder="1" applyAlignment="1"/>
    <xf numFmtId="164" fontId="10" fillId="0" borderId="3" xfId="5" applyNumberFormat="1" applyFont="1" applyBorder="1"/>
    <xf numFmtId="164" fontId="10" fillId="0" borderId="2" xfId="5" applyNumberFormat="1" applyFont="1" applyBorder="1"/>
    <xf numFmtId="165" fontId="10" fillId="0" borderId="0" xfId="5" applyNumberFormat="1" applyFont="1" applyBorder="1"/>
    <xf numFmtId="165" fontId="11" fillId="0" borderId="0" xfId="5" applyNumberFormat="1" applyFont="1"/>
    <xf numFmtId="164" fontId="10" fillId="0" borderId="0" xfId="5" quotePrefix="1" applyNumberFormat="1" applyFont="1"/>
    <xf numFmtId="164" fontId="10" fillId="0" borderId="0" xfId="5" quotePrefix="1" applyNumberFormat="1" applyFont="1" applyBorder="1"/>
    <xf numFmtId="0" fontId="10" fillId="0" borderId="0" xfId="5" applyNumberFormat="1" applyFont="1" applyAlignment="1">
      <alignment vertical="top" wrapText="1"/>
    </xf>
    <xf numFmtId="49" fontId="10" fillId="0" borderId="10" xfId="5" applyNumberFormat="1" applyFont="1" applyBorder="1" applyAlignment="1">
      <alignment horizontal="center"/>
    </xf>
    <xf numFmtId="49" fontId="10" fillId="0" borderId="6" xfId="5" applyNumberFormat="1" applyFont="1" applyBorder="1" applyAlignment="1">
      <alignment horizontal="center"/>
    </xf>
    <xf numFmtId="164" fontId="11" fillId="0" borderId="10" xfId="5" applyNumberFormat="1" applyFont="1" applyBorder="1" applyAlignment="1">
      <alignment horizontal="center"/>
    </xf>
    <xf numFmtId="164" fontId="11" fillId="0" borderId="6" xfId="5" applyNumberFormat="1" applyFont="1" applyBorder="1" applyAlignment="1">
      <alignment horizontal="center"/>
    </xf>
    <xf numFmtId="0" fontId="10" fillId="0" borderId="10" xfId="5" applyNumberFormat="1" applyFont="1" applyBorder="1" applyAlignment="1">
      <alignment horizontal="center"/>
    </xf>
    <xf numFmtId="0" fontId="10" fillId="0" borderId="6" xfId="5" applyNumberFormat="1" applyFont="1" applyBorder="1" applyAlignment="1">
      <alignment horizontal="center"/>
    </xf>
    <xf numFmtId="164" fontId="1" fillId="0" borderId="1" xfId="0" applyNumberFormat="1" applyFont="1" applyBorder="1" applyAlignment="1">
      <alignment horizontal="center" vertical="top" wrapText="1"/>
    </xf>
    <xf numFmtId="165" fontId="10" fillId="0" borderId="0" xfId="5" applyNumberFormat="1" applyFont="1" applyFill="1"/>
    <xf numFmtId="165" fontId="10" fillId="0" borderId="0" xfId="5" quotePrefix="1" applyNumberFormat="1" applyFont="1" applyFill="1" applyBorder="1"/>
    <xf numFmtId="165" fontId="11" fillId="0" borderId="0" xfId="5" applyNumberFormat="1" applyFont="1" applyFill="1"/>
  </cellXfs>
  <cellStyles count="6">
    <cellStyle name="Comma 2" xfId="2"/>
    <cellStyle name="Default" xfId="3"/>
    <cellStyle name="Normal" xfId="0" builtinId="0"/>
    <cellStyle name="Normal 2" xfId="5"/>
    <cellStyle name="Percent" xfId="1" builtinId="5"/>
    <cellStyle name="Percent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AFTA%20Accounts%202018-2019%20(Bookkeeping1)%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nal Accounts"/>
      <sheetName val="Comparatives"/>
      <sheetName val="Profits on Activities"/>
      <sheetName val="Main Account"/>
      <sheetName val="Receipts"/>
      <sheetName val="Payments"/>
      <sheetName val="Deposit Account"/>
      <sheetName val="No 2 Account"/>
      <sheetName val="Stock"/>
      <sheetName val="Deferred grants"/>
    </sheetNames>
    <sheetDataSet>
      <sheetData sheetId="0"/>
      <sheetData sheetId="1" refreshError="1"/>
      <sheetData sheetId="2" refreshError="1"/>
      <sheetData sheetId="3"/>
      <sheetData sheetId="4">
        <row r="5">
          <cell r="I5" t="str">
            <v>Subscriptions</v>
          </cell>
          <cell r="J5" t="str">
            <v>AGM</v>
          </cell>
          <cell r="K5" t="str">
            <v>Petanque Challenge</v>
          </cell>
          <cell r="L5" t="str">
            <v>Repas de Noel</v>
          </cell>
          <cell r="M5" t="str">
            <v>St Mary's Sch Fair</v>
          </cell>
          <cell r="N5" t="str">
            <v>Quiz</v>
          </cell>
          <cell r="O5" t="str">
            <v>Wine Tasting</v>
          </cell>
          <cell r="P5" t="str">
            <v>Around the Coast</v>
          </cell>
          <cell r="Q5" t="str">
            <v>Agincourt</v>
          </cell>
          <cell r="R5" t="str">
            <v>Twinning W/E</v>
          </cell>
          <cell r="S5" t="str">
            <v>Welwyn Week</v>
          </cell>
          <cell r="T5" t="str">
            <v>Bastille Day</v>
          </cell>
          <cell r="U5" t="str">
            <v>Miscellaneous</v>
          </cell>
          <cell r="V5" t="str">
            <v>Grants &amp; Donations</v>
          </cell>
        </row>
      </sheetData>
      <sheetData sheetId="5">
        <row r="3">
          <cell r="U3" t="str">
            <v>Publicity, Newsletter &amp; Admin</v>
          </cell>
          <cell r="V3" t="str">
            <v>Insurance</v>
          </cell>
        </row>
      </sheetData>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V65"/>
  <sheetViews>
    <sheetView tabSelected="1" zoomScale="76" zoomScaleNormal="76" workbookViewId="0">
      <selection activeCell="C9" sqref="C9"/>
    </sheetView>
  </sheetViews>
  <sheetFormatPr defaultColWidth="11.28515625" defaultRowHeight="15"/>
  <cols>
    <col min="1" max="1" width="11.28515625" style="33" customWidth="1"/>
    <col min="2" max="2" width="11.140625" style="33" customWidth="1"/>
    <col min="3" max="5" width="11.28515625" style="33" customWidth="1"/>
    <col min="6" max="6" width="13.28515625" style="33" customWidth="1"/>
    <col min="7" max="7" width="13.5703125" style="33" customWidth="1"/>
    <col min="8" max="8" width="5" style="34" customWidth="1"/>
    <col min="9" max="9" width="13" style="33" customWidth="1"/>
    <col min="10" max="10" width="12.140625" style="33" customWidth="1"/>
    <col min="11" max="11" width="5.5703125" style="34" customWidth="1"/>
    <col min="12" max="12" width="13.140625" style="35" customWidth="1"/>
    <col min="13" max="13" width="13" style="35" customWidth="1"/>
    <col min="14" max="14" width="10.5703125" style="36" customWidth="1"/>
    <col min="15" max="15" width="7.140625" style="34" customWidth="1"/>
    <col min="16" max="16" width="25.28515625" style="33" customWidth="1"/>
    <col min="17" max="17" width="13" style="33" customWidth="1"/>
    <col min="18" max="18" width="12.140625" style="33" customWidth="1"/>
    <col min="19" max="19" width="5.5703125" style="34" customWidth="1"/>
    <col min="20" max="20" width="12" style="33" customWidth="1"/>
    <col min="21" max="21" width="12.5703125" style="33" customWidth="1"/>
    <col min="22" max="256" width="11.28515625" style="33"/>
    <col min="257" max="257" width="11.28515625" style="33" customWidth="1"/>
    <col min="258" max="258" width="11.140625" style="33" customWidth="1"/>
    <col min="259" max="261" width="11.28515625" style="33" customWidth="1"/>
    <col min="262" max="262" width="13.28515625" style="33" customWidth="1"/>
    <col min="263" max="263" width="13.5703125" style="33" customWidth="1"/>
    <col min="264" max="264" width="5" style="33" customWidth="1"/>
    <col min="265" max="265" width="13" style="33" customWidth="1"/>
    <col min="266" max="266" width="12.140625" style="33" customWidth="1"/>
    <col min="267" max="267" width="5.5703125" style="33" customWidth="1"/>
    <col min="268" max="268" width="13.140625" style="33" customWidth="1"/>
    <col min="269" max="269" width="13" style="33" customWidth="1"/>
    <col min="270" max="270" width="10.5703125" style="33" customWidth="1"/>
    <col min="271" max="271" width="7.140625" style="33" customWidth="1"/>
    <col min="272" max="272" width="25.28515625" style="33" customWidth="1"/>
    <col min="273" max="273" width="13" style="33" customWidth="1"/>
    <col min="274" max="274" width="12.140625" style="33" customWidth="1"/>
    <col min="275" max="275" width="5.5703125" style="33" customWidth="1"/>
    <col min="276" max="276" width="12" style="33" customWidth="1"/>
    <col min="277" max="277" width="12.5703125" style="33" customWidth="1"/>
    <col min="278" max="512" width="11.28515625" style="33"/>
    <col min="513" max="513" width="11.28515625" style="33" customWidth="1"/>
    <col min="514" max="514" width="11.140625" style="33" customWidth="1"/>
    <col min="515" max="517" width="11.28515625" style="33" customWidth="1"/>
    <col min="518" max="518" width="13.28515625" style="33" customWidth="1"/>
    <col min="519" max="519" width="13.5703125" style="33" customWidth="1"/>
    <col min="520" max="520" width="5" style="33" customWidth="1"/>
    <col min="521" max="521" width="13" style="33" customWidth="1"/>
    <col min="522" max="522" width="12.140625" style="33" customWidth="1"/>
    <col min="523" max="523" width="5.5703125" style="33" customWidth="1"/>
    <col min="524" max="524" width="13.140625" style="33" customWidth="1"/>
    <col min="525" max="525" width="13" style="33" customWidth="1"/>
    <col min="526" max="526" width="10.5703125" style="33" customWidth="1"/>
    <col min="527" max="527" width="7.140625" style="33" customWidth="1"/>
    <col min="528" max="528" width="25.28515625" style="33" customWidth="1"/>
    <col min="529" max="529" width="13" style="33" customWidth="1"/>
    <col min="530" max="530" width="12.140625" style="33" customWidth="1"/>
    <col min="531" max="531" width="5.5703125" style="33" customWidth="1"/>
    <col min="532" max="532" width="12" style="33" customWidth="1"/>
    <col min="533" max="533" width="12.5703125" style="33" customWidth="1"/>
    <col min="534" max="768" width="11.28515625" style="33"/>
    <col min="769" max="769" width="11.28515625" style="33" customWidth="1"/>
    <col min="770" max="770" width="11.140625" style="33" customWidth="1"/>
    <col min="771" max="773" width="11.28515625" style="33" customWidth="1"/>
    <col min="774" max="774" width="13.28515625" style="33" customWidth="1"/>
    <col min="775" max="775" width="13.5703125" style="33" customWidth="1"/>
    <col min="776" max="776" width="5" style="33" customWidth="1"/>
    <col min="777" max="777" width="13" style="33" customWidth="1"/>
    <col min="778" max="778" width="12.140625" style="33" customWidth="1"/>
    <col min="779" max="779" width="5.5703125" style="33" customWidth="1"/>
    <col min="780" max="780" width="13.140625" style="33" customWidth="1"/>
    <col min="781" max="781" width="13" style="33" customWidth="1"/>
    <col min="782" max="782" width="10.5703125" style="33" customWidth="1"/>
    <col min="783" max="783" width="7.140625" style="33" customWidth="1"/>
    <col min="784" max="784" width="25.28515625" style="33" customWidth="1"/>
    <col min="785" max="785" width="13" style="33" customWidth="1"/>
    <col min="786" max="786" width="12.140625" style="33" customWidth="1"/>
    <col min="787" max="787" width="5.5703125" style="33" customWidth="1"/>
    <col min="788" max="788" width="12" style="33" customWidth="1"/>
    <col min="789" max="789" width="12.5703125" style="33" customWidth="1"/>
    <col min="790" max="1024" width="11.28515625" style="33"/>
    <col min="1025" max="1025" width="11.28515625" style="33" customWidth="1"/>
    <col min="1026" max="1026" width="11.140625" style="33" customWidth="1"/>
    <col min="1027" max="1029" width="11.28515625" style="33" customWidth="1"/>
    <col min="1030" max="1030" width="13.28515625" style="33" customWidth="1"/>
    <col min="1031" max="1031" width="13.5703125" style="33" customWidth="1"/>
    <col min="1032" max="1032" width="5" style="33" customWidth="1"/>
    <col min="1033" max="1033" width="13" style="33" customWidth="1"/>
    <col min="1034" max="1034" width="12.140625" style="33" customWidth="1"/>
    <col min="1035" max="1035" width="5.5703125" style="33" customWidth="1"/>
    <col min="1036" max="1036" width="13.140625" style="33" customWidth="1"/>
    <col min="1037" max="1037" width="13" style="33" customWidth="1"/>
    <col min="1038" max="1038" width="10.5703125" style="33" customWidth="1"/>
    <col min="1039" max="1039" width="7.140625" style="33" customWidth="1"/>
    <col min="1040" max="1040" width="25.28515625" style="33" customWidth="1"/>
    <col min="1041" max="1041" width="13" style="33" customWidth="1"/>
    <col min="1042" max="1042" width="12.140625" style="33" customWidth="1"/>
    <col min="1043" max="1043" width="5.5703125" style="33" customWidth="1"/>
    <col min="1044" max="1044" width="12" style="33" customWidth="1"/>
    <col min="1045" max="1045" width="12.5703125" style="33" customWidth="1"/>
    <col min="1046" max="1280" width="11.28515625" style="33"/>
    <col min="1281" max="1281" width="11.28515625" style="33" customWidth="1"/>
    <col min="1282" max="1282" width="11.140625" style="33" customWidth="1"/>
    <col min="1283" max="1285" width="11.28515625" style="33" customWidth="1"/>
    <col min="1286" max="1286" width="13.28515625" style="33" customWidth="1"/>
    <col min="1287" max="1287" width="13.5703125" style="33" customWidth="1"/>
    <col min="1288" max="1288" width="5" style="33" customWidth="1"/>
    <col min="1289" max="1289" width="13" style="33" customWidth="1"/>
    <col min="1290" max="1290" width="12.140625" style="33" customWidth="1"/>
    <col min="1291" max="1291" width="5.5703125" style="33" customWidth="1"/>
    <col min="1292" max="1292" width="13.140625" style="33" customWidth="1"/>
    <col min="1293" max="1293" width="13" style="33" customWidth="1"/>
    <col min="1294" max="1294" width="10.5703125" style="33" customWidth="1"/>
    <col min="1295" max="1295" width="7.140625" style="33" customWidth="1"/>
    <col min="1296" max="1296" width="25.28515625" style="33" customWidth="1"/>
    <col min="1297" max="1297" width="13" style="33" customWidth="1"/>
    <col min="1298" max="1298" width="12.140625" style="33" customWidth="1"/>
    <col min="1299" max="1299" width="5.5703125" style="33" customWidth="1"/>
    <col min="1300" max="1300" width="12" style="33" customWidth="1"/>
    <col min="1301" max="1301" width="12.5703125" style="33" customWidth="1"/>
    <col min="1302" max="1536" width="11.28515625" style="33"/>
    <col min="1537" max="1537" width="11.28515625" style="33" customWidth="1"/>
    <col min="1538" max="1538" width="11.140625" style="33" customWidth="1"/>
    <col min="1539" max="1541" width="11.28515625" style="33" customWidth="1"/>
    <col min="1542" max="1542" width="13.28515625" style="33" customWidth="1"/>
    <col min="1543" max="1543" width="13.5703125" style="33" customWidth="1"/>
    <col min="1544" max="1544" width="5" style="33" customWidth="1"/>
    <col min="1545" max="1545" width="13" style="33" customWidth="1"/>
    <col min="1546" max="1546" width="12.140625" style="33" customWidth="1"/>
    <col min="1547" max="1547" width="5.5703125" style="33" customWidth="1"/>
    <col min="1548" max="1548" width="13.140625" style="33" customWidth="1"/>
    <col min="1549" max="1549" width="13" style="33" customWidth="1"/>
    <col min="1550" max="1550" width="10.5703125" style="33" customWidth="1"/>
    <col min="1551" max="1551" width="7.140625" style="33" customWidth="1"/>
    <col min="1552" max="1552" width="25.28515625" style="33" customWidth="1"/>
    <col min="1553" max="1553" width="13" style="33" customWidth="1"/>
    <col min="1554" max="1554" width="12.140625" style="33" customWidth="1"/>
    <col min="1555" max="1555" width="5.5703125" style="33" customWidth="1"/>
    <col min="1556" max="1556" width="12" style="33" customWidth="1"/>
    <col min="1557" max="1557" width="12.5703125" style="33" customWidth="1"/>
    <col min="1558" max="1792" width="11.28515625" style="33"/>
    <col min="1793" max="1793" width="11.28515625" style="33" customWidth="1"/>
    <col min="1794" max="1794" width="11.140625" style="33" customWidth="1"/>
    <col min="1795" max="1797" width="11.28515625" style="33" customWidth="1"/>
    <col min="1798" max="1798" width="13.28515625" style="33" customWidth="1"/>
    <col min="1799" max="1799" width="13.5703125" style="33" customWidth="1"/>
    <col min="1800" max="1800" width="5" style="33" customWidth="1"/>
    <col min="1801" max="1801" width="13" style="33" customWidth="1"/>
    <col min="1802" max="1802" width="12.140625" style="33" customWidth="1"/>
    <col min="1803" max="1803" width="5.5703125" style="33" customWidth="1"/>
    <col min="1804" max="1804" width="13.140625" style="33" customWidth="1"/>
    <col min="1805" max="1805" width="13" style="33" customWidth="1"/>
    <col min="1806" max="1806" width="10.5703125" style="33" customWidth="1"/>
    <col min="1807" max="1807" width="7.140625" style="33" customWidth="1"/>
    <col min="1808" max="1808" width="25.28515625" style="33" customWidth="1"/>
    <col min="1809" max="1809" width="13" style="33" customWidth="1"/>
    <col min="1810" max="1810" width="12.140625" style="33" customWidth="1"/>
    <col min="1811" max="1811" width="5.5703125" style="33" customWidth="1"/>
    <col min="1812" max="1812" width="12" style="33" customWidth="1"/>
    <col min="1813" max="1813" width="12.5703125" style="33" customWidth="1"/>
    <col min="1814" max="2048" width="11.28515625" style="33"/>
    <col min="2049" max="2049" width="11.28515625" style="33" customWidth="1"/>
    <col min="2050" max="2050" width="11.140625" style="33" customWidth="1"/>
    <col min="2051" max="2053" width="11.28515625" style="33" customWidth="1"/>
    <col min="2054" max="2054" width="13.28515625" style="33" customWidth="1"/>
    <col min="2055" max="2055" width="13.5703125" style="33" customWidth="1"/>
    <col min="2056" max="2056" width="5" style="33" customWidth="1"/>
    <col min="2057" max="2057" width="13" style="33" customWidth="1"/>
    <col min="2058" max="2058" width="12.140625" style="33" customWidth="1"/>
    <col min="2059" max="2059" width="5.5703125" style="33" customWidth="1"/>
    <col min="2060" max="2060" width="13.140625" style="33" customWidth="1"/>
    <col min="2061" max="2061" width="13" style="33" customWidth="1"/>
    <col min="2062" max="2062" width="10.5703125" style="33" customWidth="1"/>
    <col min="2063" max="2063" width="7.140625" style="33" customWidth="1"/>
    <col min="2064" max="2064" width="25.28515625" style="33" customWidth="1"/>
    <col min="2065" max="2065" width="13" style="33" customWidth="1"/>
    <col min="2066" max="2066" width="12.140625" style="33" customWidth="1"/>
    <col min="2067" max="2067" width="5.5703125" style="33" customWidth="1"/>
    <col min="2068" max="2068" width="12" style="33" customWidth="1"/>
    <col min="2069" max="2069" width="12.5703125" style="33" customWidth="1"/>
    <col min="2070" max="2304" width="11.28515625" style="33"/>
    <col min="2305" max="2305" width="11.28515625" style="33" customWidth="1"/>
    <col min="2306" max="2306" width="11.140625" style="33" customWidth="1"/>
    <col min="2307" max="2309" width="11.28515625" style="33" customWidth="1"/>
    <col min="2310" max="2310" width="13.28515625" style="33" customWidth="1"/>
    <col min="2311" max="2311" width="13.5703125" style="33" customWidth="1"/>
    <col min="2312" max="2312" width="5" style="33" customWidth="1"/>
    <col min="2313" max="2313" width="13" style="33" customWidth="1"/>
    <col min="2314" max="2314" width="12.140625" style="33" customWidth="1"/>
    <col min="2315" max="2315" width="5.5703125" style="33" customWidth="1"/>
    <col min="2316" max="2316" width="13.140625" style="33" customWidth="1"/>
    <col min="2317" max="2317" width="13" style="33" customWidth="1"/>
    <col min="2318" max="2318" width="10.5703125" style="33" customWidth="1"/>
    <col min="2319" max="2319" width="7.140625" style="33" customWidth="1"/>
    <col min="2320" max="2320" width="25.28515625" style="33" customWidth="1"/>
    <col min="2321" max="2321" width="13" style="33" customWidth="1"/>
    <col min="2322" max="2322" width="12.140625" style="33" customWidth="1"/>
    <col min="2323" max="2323" width="5.5703125" style="33" customWidth="1"/>
    <col min="2324" max="2324" width="12" style="33" customWidth="1"/>
    <col min="2325" max="2325" width="12.5703125" style="33" customWidth="1"/>
    <col min="2326" max="2560" width="11.28515625" style="33"/>
    <col min="2561" max="2561" width="11.28515625" style="33" customWidth="1"/>
    <col min="2562" max="2562" width="11.140625" style="33" customWidth="1"/>
    <col min="2563" max="2565" width="11.28515625" style="33" customWidth="1"/>
    <col min="2566" max="2566" width="13.28515625" style="33" customWidth="1"/>
    <col min="2567" max="2567" width="13.5703125" style="33" customWidth="1"/>
    <col min="2568" max="2568" width="5" style="33" customWidth="1"/>
    <col min="2569" max="2569" width="13" style="33" customWidth="1"/>
    <col min="2570" max="2570" width="12.140625" style="33" customWidth="1"/>
    <col min="2571" max="2571" width="5.5703125" style="33" customWidth="1"/>
    <col min="2572" max="2572" width="13.140625" style="33" customWidth="1"/>
    <col min="2573" max="2573" width="13" style="33" customWidth="1"/>
    <col min="2574" max="2574" width="10.5703125" style="33" customWidth="1"/>
    <col min="2575" max="2575" width="7.140625" style="33" customWidth="1"/>
    <col min="2576" max="2576" width="25.28515625" style="33" customWidth="1"/>
    <col min="2577" max="2577" width="13" style="33" customWidth="1"/>
    <col min="2578" max="2578" width="12.140625" style="33" customWidth="1"/>
    <col min="2579" max="2579" width="5.5703125" style="33" customWidth="1"/>
    <col min="2580" max="2580" width="12" style="33" customWidth="1"/>
    <col min="2581" max="2581" width="12.5703125" style="33" customWidth="1"/>
    <col min="2582" max="2816" width="11.28515625" style="33"/>
    <col min="2817" max="2817" width="11.28515625" style="33" customWidth="1"/>
    <col min="2818" max="2818" width="11.140625" style="33" customWidth="1"/>
    <col min="2819" max="2821" width="11.28515625" style="33" customWidth="1"/>
    <col min="2822" max="2822" width="13.28515625" style="33" customWidth="1"/>
    <col min="2823" max="2823" width="13.5703125" style="33" customWidth="1"/>
    <col min="2824" max="2824" width="5" style="33" customWidth="1"/>
    <col min="2825" max="2825" width="13" style="33" customWidth="1"/>
    <col min="2826" max="2826" width="12.140625" style="33" customWidth="1"/>
    <col min="2827" max="2827" width="5.5703125" style="33" customWidth="1"/>
    <col min="2828" max="2828" width="13.140625" style="33" customWidth="1"/>
    <col min="2829" max="2829" width="13" style="33" customWidth="1"/>
    <col min="2830" max="2830" width="10.5703125" style="33" customWidth="1"/>
    <col min="2831" max="2831" width="7.140625" style="33" customWidth="1"/>
    <col min="2832" max="2832" width="25.28515625" style="33" customWidth="1"/>
    <col min="2833" max="2833" width="13" style="33" customWidth="1"/>
    <col min="2834" max="2834" width="12.140625" style="33" customWidth="1"/>
    <col min="2835" max="2835" width="5.5703125" style="33" customWidth="1"/>
    <col min="2836" max="2836" width="12" style="33" customWidth="1"/>
    <col min="2837" max="2837" width="12.5703125" style="33" customWidth="1"/>
    <col min="2838" max="3072" width="11.28515625" style="33"/>
    <col min="3073" max="3073" width="11.28515625" style="33" customWidth="1"/>
    <col min="3074" max="3074" width="11.140625" style="33" customWidth="1"/>
    <col min="3075" max="3077" width="11.28515625" style="33" customWidth="1"/>
    <col min="3078" max="3078" width="13.28515625" style="33" customWidth="1"/>
    <col min="3079" max="3079" width="13.5703125" style="33" customWidth="1"/>
    <col min="3080" max="3080" width="5" style="33" customWidth="1"/>
    <col min="3081" max="3081" width="13" style="33" customWidth="1"/>
    <col min="3082" max="3082" width="12.140625" style="33" customWidth="1"/>
    <col min="3083" max="3083" width="5.5703125" style="33" customWidth="1"/>
    <col min="3084" max="3084" width="13.140625" style="33" customWidth="1"/>
    <col min="3085" max="3085" width="13" style="33" customWidth="1"/>
    <col min="3086" max="3086" width="10.5703125" style="33" customWidth="1"/>
    <col min="3087" max="3087" width="7.140625" style="33" customWidth="1"/>
    <col min="3088" max="3088" width="25.28515625" style="33" customWidth="1"/>
    <col min="3089" max="3089" width="13" style="33" customWidth="1"/>
    <col min="3090" max="3090" width="12.140625" style="33" customWidth="1"/>
    <col min="3091" max="3091" width="5.5703125" style="33" customWidth="1"/>
    <col min="3092" max="3092" width="12" style="33" customWidth="1"/>
    <col min="3093" max="3093" width="12.5703125" style="33" customWidth="1"/>
    <col min="3094" max="3328" width="11.28515625" style="33"/>
    <col min="3329" max="3329" width="11.28515625" style="33" customWidth="1"/>
    <col min="3330" max="3330" width="11.140625" style="33" customWidth="1"/>
    <col min="3331" max="3333" width="11.28515625" style="33" customWidth="1"/>
    <col min="3334" max="3334" width="13.28515625" style="33" customWidth="1"/>
    <col min="3335" max="3335" width="13.5703125" style="33" customWidth="1"/>
    <col min="3336" max="3336" width="5" style="33" customWidth="1"/>
    <col min="3337" max="3337" width="13" style="33" customWidth="1"/>
    <col min="3338" max="3338" width="12.140625" style="33" customWidth="1"/>
    <col min="3339" max="3339" width="5.5703125" style="33" customWidth="1"/>
    <col min="3340" max="3340" width="13.140625" style="33" customWidth="1"/>
    <col min="3341" max="3341" width="13" style="33" customWidth="1"/>
    <col min="3342" max="3342" width="10.5703125" style="33" customWidth="1"/>
    <col min="3343" max="3343" width="7.140625" style="33" customWidth="1"/>
    <col min="3344" max="3344" width="25.28515625" style="33" customWidth="1"/>
    <col min="3345" max="3345" width="13" style="33" customWidth="1"/>
    <col min="3346" max="3346" width="12.140625" style="33" customWidth="1"/>
    <col min="3347" max="3347" width="5.5703125" style="33" customWidth="1"/>
    <col min="3348" max="3348" width="12" style="33" customWidth="1"/>
    <col min="3349" max="3349" width="12.5703125" style="33" customWidth="1"/>
    <col min="3350" max="3584" width="11.28515625" style="33"/>
    <col min="3585" max="3585" width="11.28515625" style="33" customWidth="1"/>
    <col min="3586" max="3586" width="11.140625" style="33" customWidth="1"/>
    <col min="3587" max="3589" width="11.28515625" style="33" customWidth="1"/>
    <col min="3590" max="3590" width="13.28515625" style="33" customWidth="1"/>
    <col min="3591" max="3591" width="13.5703125" style="33" customWidth="1"/>
    <col min="3592" max="3592" width="5" style="33" customWidth="1"/>
    <col min="3593" max="3593" width="13" style="33" customWidth="1"/>
    <col min="3594" max="3594" width="12.140625" style="33" customWidth="1"/>
    <col min="3595" max="3595" width="5.5703125" style="33" customWidth="1"/>
    <col min="3596" max="3596" width="13.140625" style="33" customWidth="1"/>
    <col min="3597" max="3597" width="13" style="33" customWidth="1"/>
    <col min="3598" max="3598" width="10.5703125" style="33" customWidth="1"/>
    <col min="3599" max="3599" width="7.140625" style="33" customWidth="1"/>
    <col min="3600" max="3600" width="25.28515625" style="33" customWidth="1"/>
    <col min="3601" max="3601" width="13" style="33" customWidth="1"/>
    <col min="3602" max="3602" width="12.140625" style="33" customWidth="1"/>
    <col min="3603" max="3603" width="5.5703125" style="33" customWidth="1"/>
    <col min="3604" max="3604" width="12" style="33" customWidth="1"/>
    <col min="3605" max="3605" width="12.5703125" style="33" customWidth="1"/>
    <col min="3606" max="3840" width="11.28515625" style="33"/>
    <col min="3841" max="3841" width="11.28515625" style="33" customWidth="1"/>
    <col min="3842" max="3842" width="11.140625" style="33" customWidth="1"/>
    <col min="3843" max="3845" width="11.28515625" style="33" customWidth="1"/>
    <col min="3846" max="3846" width="13.28515625" style="33" customWidth="1"/>
    <col min="3847" max="3847" width="13.5703125" style="33" customWidth="1"/>
    <col min="3848" max="3848" width="5" style="33" customWidth="1"/>
    <col min="3849" max="3849" width="13" style="33" customWidth="1"/>
    <col min="3850" max="3850" width="12.140625" style="33" customWidth="1"/>
    <col min="3851" max="3851" width="5.5703125" style="33" customWidth="1"/>
    <col min="3852" max="3852" width="13.140625" style="33" customWidth="1"/>
    <col min="3853" max="3853" width="13" style="33" customWidth="1"/>
    <col min="3854" max="3854" width="10.5703125" style="33" customWidth="1"/>
    <col min="3855" max="3855" width="7.140625" style="33" customWidth="1"/>
    <col min="3856" max="3856" width="25.28515625" style="33" customWidth="1"/>
    <col min="3857" max="3857" width="13" style="33" customWidth="1"/>
    <col min="3858" max="3858" width="12.140625" style="33" customWidth="1"/>
    <col min="3859" max="3859" width="5.5703125" style="33" customWidth="1"/>
    <col min="3860" max="3860" width="12" style="33" customWidth="1"/>
    <col min="3861" max="3861" width="12.5703125" style="33" customWidth="1"/>
    <col min="3862" max="4096" width="11.28515625" style="33"/>
    <col min="4097" max="4097" width="11.28515625" style="33" customWidth="1"/>
    <col min="4098" max="4098" width="11.140625" style="33" customWidth="1"/>
    <col min="4099" max="4101" width="11.28515625" style="33" customWidth="1"/>
    <col min="4102" max="4102" width="13.28515625" style="33" customWidth="1"/>
    <col min="4103" max="4103" width="13.5703125" style="33" customWidth="1"/>
    <col min="4104" max="4104" width="5" style="33" customWidth="1"/>
    <col min="4105" max="4105" width="13" style="33" customWidth="1"/>
    <col min="4106" max="4106" width="12.140625" style="33" customWidth="1"/>
    <col min="4107" max="4107" width="5.5703125" style="33" customWidth="1"/>
    <col min="4108" max="4108" width="13.140625" style="33" customWidth="1"/>
    <col min="4109" max="4109" width="13" style="33" customWidth="1"/>
    <col min="4110" max="4110" width="10.5703125" style="33" customWidth="1"/>
    <col min="4111" max="4111" width="7.140625" style="33" customWidth="1"/>
    <col min="4112" max="4112" width="25.28515625" style="33" customWidth="1"/>
    <col min="4113" max="4113" width="13" style="33" customWidth="1"/>
    <col min="4114" max="4114" width="12.140625" style="33" customWidth="1"/>
    <col min="4115" max="4115" width="5.5703125" style="33" customWidth="1"/>
    <col min="4116" max="4116" width="12" style="33" customWidth="1"/>
    <col min="4117" max="4117" width="12.5703125" style="33" customWidth="1"/>
    <col min="4118" max="4352" width="11.28515625" style="33"/>
    <col min="4353" max="4353" width="11.28515625" style="33" customWidth="1"/>
    <col min="4354" max="4354" width="11.140625" style="33" customWidth="1"/>
    <col min="4355" max="4357" width="11.28515625" style="33" customWidth="1"/>
    <col min="4358" max="4358" width="13.28515625" style="33" customWidth="1"/>
    <col min="4359" max="4359" width="13.5703125" style="33" customWidth="1"/>
    <col min="4360" max="4360" width="5" style="33" customWidth="1"/>
    <col min="4361" max="4361" width="13" style="33" customWidth="1"/>
    <col min="4362" max="4362" width="12.140625" style="33" customWidth="1"/>
    <col min="4363" max="4363" width="5.5703125" style="33" customWidth="1"/>
    <col min="4364" max="4364" width="13.140625" style="33" customWidth="1"/>
    <col min="4365" max="4365" width="13" style="33" customWidth="1"/>
    <col min="4366" max="4366" width="10.5703125" style="33" customWidth="1"/>
    <col min="4367" max="4367" width="7.140625" style="33" customWidth="1"/>
    <col min="4368" max="4368" width="25.28515625" style="33" customWidth="1"/>
    <col min="4369" max="4369" width="13" style="33" customWidth="1"/>
    <col min="4370" max="4370" width="12.140625" style="33" customWidth="1"/>
    <col min="4371" max="4371" width="5.5703125" style="33" customWidth="1"/>
    <col min="4372" max="4372" width="12" style="33" customWidth="1"/>
    <col min="4373" max="4373" width="12.5703125" style="33" customWidth="1"/>
    <col min="4374" max="4608" width="11.28515625" style="33"/>
    <col min="4609" max="4609" width="11.28515625" style="33" customWidth="1"/>
    <col min="4610" max="4610" width="11.140625" style="33" customWidth="1"/>
    <col min="4611" max="4613" width="11.28515625" style="33" customWidth="1"/>
    <col min="4614" max="4614" width="13.28515625" style="33" customWidth="1"/>
    <col min="4615" max="4615" width="13.5703125" style="33" customWidth="1"/>
    <col min="4616" max="4616" width="5" style="33" customWidth="1"/>
    <col min="4617" max="4617" width="13" style="33" customWidth="1"/>
    <col min="4618" max="4618" width="12.140625" style="33" customWidth="1"/>
    <col min="4619" max="4619" width="5.5703125" style="33" customWidth="1"/>
    <col min="4620" max="4620" width="13.140625" style="33" customWidth="1"/>
    <col min="4621" max="4621" width="13" style="33" customWidth="1"/>
    <col min="4622" max="4622" width="10.5703125" style="33" customWidth="1"/>
    <col min="4623" max="4623" width="7.140625" style="33" customWidth="1"/>
    <col min="4624" max="4624" width="25.28515625" style="33" customWidth="1"/>
    <col min="4625" max="4625" width="13" style="33" customWidth="1"/>
    <col min="4626" max="4626" width="12.140625" style="33" customWidth="1"/>
    <col min="4627" max="4627" width="5.5703125" style="33" customWidth="1"/>
    <col min="4628" max="4628" width="12" style="33" customWidth="1"/>
    <col min="4629" max="4629" width="12.5703125" style="33" customWidth="1"/>
    <col min="4630" max="4864" width="11.28515625" style="33"/>
    <col min="4865" max="4865" width="11.28515625" style="33" customWidth="1"/>
    <col min="4866" max="4866" width="11.140625" style="33" customWidth="1"/>
    <col min="4867" max="4869" width="11.28515625" style="33" customWidth="1"/>
    <col min="4870" max="4870" width="13.28515625" style="33" customWidth="1"/>
    <col min="4871" max="4871" width="13.5703125" style="33" customWidth="1"/>
    <col min="4872" max="4872" width="5" style="33" customWidth="1"/>
    <col min="4873" max="4873" width="13" style="33" customWidth="1"/>
    <col min="4874" max="4874" width="12.140625" style="33" customWidth="1"/>
    <col min="4875" max="4875" width="5.5703125" style="33" customWidth="1"/>
    <col min="4876" max="4876" width="13.140625" style="33" customWidth="1"/>
    <col min="4877" max="4877" width="13" style="33" customWidth="1"/>
    <col min="4878" max="4878" width="10.5703125" style="33" customWidth="1"/>
    <col min="4879" max="4879" width="7.140625" style="33" customWidth="1"/>
    <col min="4880" max="4880" width="25.28515625" style="33" customWidth="1"/>
    <col min="4881" max="4881" width="13" style="33" customWidth="1"/>
    <col min="4882" max="4882" width="12.140625" style="33" customWidth="1"/>
    <col min="4883" max="4883" width="5.5703125" style="33" customWidth="1"/>
    <col min="4884" max="4884" width="12" style="33" customWidth="1"/>
    <col min="4885" max="4885" width="12.5703125" style="33" customWidth="1"/>
    <col min="4886" max="5120" width="11.28515625" style="33"/>
    <col min="5121" max="5121" width="11.28515625" style="33" customWidth="1"/>
    <col min="5122" max="5122" width="11.140625" style="33" customWidth="1"/>
    <col min="5123" max="5125" width="11.28515625" style="33" customWidth="1"/>
    <col min="5126" max="5126" width="13.28515625" style="33" customWidth="1"/>
    <col min="5127" max="5127" width="13.5703125" style="33" customWidth="1"/>
    <col min="5128" max="5128" width="5" style="33" customWidth="1"/>
    <col min="5129" max="5129" width="13" style="33" customWidth="1"/>
    <col min="5130" max="5130" width="12.140625" style="33" customWidth="1"/>
    <col min="5131" max="5131" width="5.5703125" style="33" customWidth="1"/>
    <col min="5132" max="5132" width="13.140625" style="33" customWidth="1"/>
    <col min="5133" max="5133" width="13" style="33" customWidth="1"/>
    <col min="5134" max="5134" width="10.5703125" style="33" customWidth="1"/>
    <col min="5135" max="5135" width="7.140625" style="33" customWidth="1"/>
    <col min="5136" max="5136" width="25.28515625" style="33" customWidth="1"/>
    <col min="5137" max="5137" width="13" style="33" customWidth="1"/>
    <col min="5138" max="5138" width="12.140625" style="33" customWidth="1"/>
    <col min="5139" max="5139" width="5.5703125" style="33" customWidth="1"/>
    <col min="5140" max="5140" width="12" style="33" customWidth="1"/>
    <col min="5141" max="5141" width="12.5703125" style="33" customWidth="1"/>
    <col min="5142" max="5376" width="11.28515625" style="33"/>
    <col min="5377" max="5377" width="11.28515625" style="33" customWidth="1"/>
    <col min="5378" max="5378" width="11.140625" style="33" customWidth="1"/>
    <col min="5379" max="5381" width="11.28515625" style="33" customWidth="1"/>
    <col min="5382" max="5382" width="13.28515625" style="33" customWidth="1"/>
    <col min="5383" max="5383" width="13.5703125" style="33" customWidth="1"/>
    <col min="5384" max="5384" width="5" style="33" customWidth="1"/>
    <col min="5385" max="5385" width="13" style="33" customWidth="1"/>
    <col min="5386" max="5386" width="12.140625" style="33" customWidth="1"/>
    <col min="5387" max="5387" width="5.5703125" style="33" customWidth="1"/>
    <col min="5388" max="5388" width="13.140625" style="33" customWidth="1"/>
    <col min="5389" max="5389" width="13" style="33" customWidth="1"/>
    <col min="5390" max="5390" width="10.5703125" style="33" customWidth="1"/>
    <col min="5391" max="5391" width="7.140625" style="33" customWidth="1"/>
    <col min="5392" max="5392" width="25.28515625" style="33" customWidth="1"/>
    <col min="5393" max="5393" width="13" style="33" customWidth="1"/>
    <col min="5394" max="5394" width="12.140625" style="33" customWidth="1"/>
    <col min="5395" max="5395" width="5.5703125" style="33" customWidth="1"/>
    <col min="5396" max="5396" width="12" style="33" customWidth="1"/>
    <col min="5397" max="5397" width="12.5703125" style="33" customWidth="1"/>
    <col min="5398" max="5632" width="11.28515625" style="33"/>
    <col min="5633" max="5633" width="11.28515625" style="33" customWidth="1"/>
    <col min="5634" max="5634" width="11.140625" style="33" customWidth="1"/>
    <col min="5635" max="5637" width="11.28515625" style="33" customWidth="1"/>
    <col min="5638" max="5638" width="13.28515625" style="33" customWidth="1"/>
    <col min="5639" max="5639" width="13.5703125" style="33" customWidth="1"/>
    <col min="5640" max="5640" width="5" style="33" customWidth="1"/>
    <col min="5641" max="5641" width="13" style="33" customWidth="1"/>
    <col min="5642" max="5642" width="12.140625" style="33" customWidth="1"/>
    <col min="5643" max="5643" width="5.5703125" style="33" customWidth="1"/>
    <col min="5644" max="5644" width="13.140625" style="33" customWidth="1"/>
    <col min="5645" max="5645" width="13" style="33" customWidth="1"/>
    <col min="5646" max="5646" width="10.5703125" style="33" customWidth="1"/>
    <col min="5647" max="5647" width="7.140625" style="33" customWidth="1"/>
    <col min="5648" max="5648" width="25.28515625" style="33" customWidth="1"/>
    <col min="5649" max="5649" width="13" style="33" customWidth="1"/>
    <col min="5650" max="5650" width="12.140625" style="33" customWidth="1"/>
    <col min="5651" max="5651" width="5.5703125" style="33" customWidth="1"/>
    <col min="5652" max="5652" width="12" style="33" customWidth="1"/>
    <col min="5653" max="5653" width="12.5703125" style="33" customWidth="1"/>
    <col min="5654" max="5888" width="11.28515625" style="33"/>
    <col min="5889" max="5889" width="11.28515625" style="33" customWidth="1"/>
    <col min="5890" max="5890" width="11.140625" style="33" customWidth="1"/>
    <col min="5891" max="5893" width="11.28515625" style="33" customWidth="1"/>
    <col min="5894" max="5894" width="13.28515625" style="33" customWidth="1"/>
    <col min="5895" max="5895" width="13.5703125" style="33" customWidth="1"/>
    <col min="5896" max="5896" width="5" style="33" customWidth="1"/>
    <col min="5897" max="5897" width="13" style="33" customWidth="1"/>
    <col min="5898" max="5898" width="12.140625" style="33" customWidth="1"/>
    <col min="5899" max="5899" width="5.5703125" style="33" customWidth="1"/>
    <col min="5900" max="5900" width="13.140625" style="33" customWidth="1"/>
    <col min="5901" max="5901" width="13" style="33" customWidth="1"/>
    <col min="5902" max="5902" width="10.5703125" style="33" customWidth="1"/>
    <col min="5903" max="5903" width="7.140625" style="33" customWidth="1"/>
    <col min="5904" max="5904" width="25.28515625" style="33" customWidth="1"/>
    <col min="5905" max="5905" width="13" style="33" customWidth="1"/>
    <col min="5906" max="5906" width="12.140625" style="33" customWidth="1"/>
    <col min="5907" max="5907" width="5.5703125" style="33" customWidth="1"/>
    <col min="5908" max="5908" width="12" style="33" customWidth="1"/>
    <col min="5909" max="5909" width="12.5703125" style="33" customWidth="1"/>
    <col min="5910" max="6144" width="11.28515625" style="33"/>
    <col min="6145" max="6145" width="11.28515625" style="33" customWidth="1"/>
    <col min="6146" max="6146" width="11.140625" style="33" customWidth="1"/>
    <col min="6147" max="6149" width="11.28515625" style="33" customWidth="1"/>
    <col min="6150" max="6150" width="13.28515625" style="33" customWidth="1"/>
    <col min="6151" max="6151" width="13.5703125" style="33" customWidth="1"/>
    <col min="6152" max="6152" width="5" style="33" customWidth="1"/>
    <col min="6153" max="6153" width="13" style="33" customWidth="1"/>
    <col min="6154" max="6154" width="12.140625" style="33" customWidth="1"/>
    <col min="6155" max="6155" width="5.5703125" style="33" customWidth="1"/>
    <col min="6156" max="6156" width="13.140625" style="33" customWidth="1"/>
    <col min="6157" max="6157" width="13" style="33" customWidth="1"/>
    <col min="6158" max="6158" width="10.5703125" style="33" customWidth="1"/>
    <col min="6159" max="6159" width="7.140625" style="33" customWidth="1"/>
    <col min="6160" max="6160" width="25.28515625" style="33" customWidth="1"/>
    <col min="6161" max="6161" width="13" style="33" customWidth="1"/>
    <col min="6162" max="6162" width="12.140625" style="33" customWidth="1"/>
    <col min="6163" max="6163" width="5.5703125" style="33" customWidth="1"/>
    <col min="6164" max="6164" width="12" style="33" customWidth="1"/>
    <col min="6165" max="6165" width="12.5703125" style="33" customWidth="1"/>
    <col min="6166" max="6400" width="11.28515625" style="33"/>
    <col min="6401" max="6401" width="11.28515625" style="33" customWidth="1"/>
    <col min="6402" max="6402" width="11.140625" style="33" customWidth="1"/>
    <col min="6403" max="6405" width="11.28515625" style="33" customWidth="1"/>
    <col min="6406" max="6406" width="13.28515625" style="33" customWidth="1"/>
    <col min="6407" max="6407" width="13.5703125" style="33" customWidth="1"/>
    <col min="6408" max="6408" width="5" style="33" customWidth="1"/>
    <col min="6409" max="6409" width="13" style="33" customWidth="1"/>
    <col min="6410" max="6410" width="12.140625" style="33" customWidth="1"/>
    <col min="6411" max="6411" width="5.5703125" style="33" customWidth="1"/>
    <col min="6412" max="6412" width="13.140625" style="33" customWidth="1"/>
    <col min="6413" max="6413" width="13" style="33" customWidth="1"/>
    <col min="6414" max="6414" width="10.5703125" style="33" customWidth="1"/>
    <col min="6415" max="6415" width="7.140625" style="33" customWidth="1"/>
    <col min="6416" max="6416" width="25.28515625" style="33" customWidth="1"/>
    <col min="6417" max="6417" width="13" style="33" customWidth="1"/>
    <col min="6418" max="6418" width="12.140625" style="33" customWidth="1"/>
    <col min="6419" max="6419" width="5.5703125" style="33" customWidth="1"/>
    <col min="6420" max="6420" width="12" style="33" customWidth="1"/>
    <col min="6421" max="6421" width="12.5703125" style="33" customWidth="1"/>
    <col min="6422" max="6656" width="11.28515625" style="33"/>
    <col min="6657" max="6657" width="11.28515625" style="33" customWidth="1"/>
    <col min="6658" max="6658" width="11.140625" style="33" customWidth="1"/>
    <col min="6659" max="6661" width="11.28515625" style="33" customWidth="1"/>
    <col min="6662" max="6662" width="13.28515625" style="33" customWidth="1"/>
    <col min="6663" max="6663" width="13.5703125" style="33" customWidth="1"/>
    <col min="6664" max="6664" width="5" style="33" customWidth="1"/>
    <col min="6665" max="6665" width="13" style="33" customWidth="1"/>
    <col min="6666" max="6666" width="12.140625" style="33" customWidth="1"/>
    <col min="6667" max="6667" width="5.5703125" style="33" customWidth="1"/>
    <col min="6668" max="6668" width="13.140625" style="33" customWidth="1"/>
    <col min="6669" max="6669" width="13" style="33" customWidth="1"/>
    <col min="6670" max="6670" width="10.5703125" style="33" customWidth="1"/>
    <col min="6671" max="6671" width="7.140625" style="33" customWidth="1"/>
    <col min="6672" max="6672" width="25.28515625" style="33" customWidth="1"/>
    <col min="6673" max="6673" width="13" style="33" customWidth="1"/>
    <col min="6674" max="6674" width="12.140625" style="33" customWidth="1"/>
    <col min="6675" max="6675" width="5.5703125" style="33" customWidth="1"/>
    <col min="6676" max="6676" width="12" style="33" customWidth="1"/>
    <col min="6677" max="6677" width="12.5703125" style="33" customWidth="1"/>
    <col min="6678" max="6912" width="11.28515625" style="33"/>
    <col min="6913" max="6913" width="11.28515625" style="33" customWidth="1"/>
    <col min="6914" max="6914" width="11.140625" style="33" customWidth="1"/>
    <col min="6915" max="6917" width="11.28515625" style="33" customWidth="1"/>
    <col min="6918" max="6918" width="13.28515625" style="33" customWidth="1"/>
    <col min="6919" max="6919" width="13.5703125" style="33" customWidth="1"/>
    <col min="6920" max="6920" width="5" style="33" customWidth="1"/>
    <col min="6921" max="6921" width="13" style="33" customWidth="1"/>
    <col min="6922" max="6922" width="12.140625" style="33" customWidth="1"/>
    <col min="6923" max="6923" width="5.5703125" style="33" customWidth="1"/>
    <col min="6924" max="6924" width="13.140625" style="33" customWidth="1"/>
    <col min="6925" max="6925" width="13" style="33" customWidth="1"/>
    <col min="6926" max="6926" width="10.5703125" style="33" customWidth="1"/>
    <col min="6927" max="6927" width="7.140625" style="33" customWidth="1"/>
    <col min="6928" max="6928" width="25.28515625" style="33" customWidth="1"/>
    <col min="6929" max="6929" width="13" style="33" customWidth="1"/>
    <col min="6930" max="6930" width="12.140625" style="33" customWidth="1"/>
    <col min="6931" max="6931" width="5.5703125" style="33" customWidth="1"/>
    <col min="6932" max="6932" width="12" style="33" customWidth="1"/>
    <col min="6933" max="6933" width="12.5703125" style="33" customWidth="1"/>
    <col min="6934" max="7168" width="11.28515625" style="33"/>
    <col min="7169" max="7169" width="11.28515625" style="33" customWidth="1"/>
    <col min="7170" max="7170" width="11.140625" style="33" customWidth="1"/>
    <col min="7171" max="7173" width="11.28515625" style="33" customWidth="1"/>
    <col min="7174" max="7174" width="13.28515625" style="33" customWidth="1"/>
    <col min="7175" max="7175" width="13.5703125" style="33" customWidth="1"/>
    <col min="7176" max="7176" width="5" style="33" customWidth="1"/>
    <col min="7177" max="7177" width="13" style="33" customWidth="1"/>
    <col min="7178" max="7178" width="12.140625" style="33" customWidth="1"/>
    <col min="7179" max="7179" width="5.5703125" style="33" customWidth="1"/>
    <col min="7180" max="7180" width="13.140625" style="33" customWidth="1"/>
    <col min="7181" max="7181" width="13" style="33" customWidth="1"/>
    <col min="7182" max="7182" width="10.5703125" style="33" customWidth="1"/>
    <col min="7183" max="7183" width="7.140625" style="33" customWidth="1"/>
    <col min="7184" max="7184" width="25.28515625" style="33" customWidth="1"/>
    <col min="7185" max="7185" width="13" style="33" customWidth="1"/>
    <col min="7186" max="7186" width="12.140625" style="33" customWidth="1"/>
    <col min="7187" max="7187" width="5.5703125" style="33" customWidth="1"/>
    <col min="7188" max="7188" width="12" style="33" customWidth="1"/>
    <col min="7189" max="7189" width="12.5703125" style="33" customWidth="1"/>
    <col min="7190" max="7424" width="11.28515625" style="33"/>
    <col min="7425" max="7425" width="11.28515625" style="33" customWidth="1"/>
    <col min="7426" max="7426" width="11.140625" style="33" customWidth="1"/>
    <col min="7427" max="7429" width="11.28515625" style="33" customWidth="1"/>
    <col min="7430" max="7430" width="13.28515625" style="33" customWidth="1"/>
    <col min="7431" max="7431" width="13.5703125" style="33" customWidth="1"/>
    <col min="7432" max="7432" width="5" style="33" customWidth="1"/>
    <col min="7433" max="7433" width="13" style="33" customWidth="1"/>
    <col min="7434" max="7434" width="12.140625" style="33" customWidth="1"/>
    <col min="7435" max="7435" width="5.5703125" style="33" customWidth="1"/>
    <col min="7436" max="7436" width="13.140625" style="33" customWidth="1"/>
    <col min="7437" max="7437" width="13" style="33" customWidth="1"/>
    <col min="7438" max="7438" width="10.5703125" style="33" customWidth="1"/>
    <col min="7439" max="7439" width="7.140625" style="33" customWidth="1"/>
    <col min="7440" max="7440" width="25.28515625" style="33" customWidth="1"/>
    <col min="7441" max="7441" width="13" style="33" customWidth="1"/>
    <col min="7442" max="7442" width="12.140625" style="33" customWidth="1"/>
    <col min="7443" max="7443" width="5.5703125" style="33" customWidth="1"/>
    <col min="7444" max="7444" width="12" style="33" customWidth="1"/>
    <col min="7445" max="7445" width="12.5703125" style="33" customWidth="1"/>
    <col min="7446" max="7680" width="11.28515625" style="33"/>
    <col min="7681" max="7681" width="11.28515625" style="33" customWidth="1"/>
    <col min="7682" max="7682" width="11.140625" style="33" customWidth="1"/>
    <col min="7683" max="7685" width="11.28515625" style="33" customWidth="1"/>
    <col min="7686" max="7686" width="13.28515625" style="33" customWidth="1"/>
    <col min="7687" max="7687" width="13.5703125" style="33" customWidth="1"/>
    <col min="7688" max="7688" width="5" style="33" customWidth="1"/>
    <col min="7689" max="7689" width="13" style="33" customWidth="1"/>
    <col min="7690" max="7690" width="12.140625" style="33" customWidth="1"/>
    <col min="7691" max="7691" width="5.5703125" style="33" customWidth="1"/>
    <col min="7692" max="7692" width="13.140625" style="33" customWidth="1"/>
    <col min="7693" max="7693" width="13" style="33" customWidth="1"/>
    <col min="7694" max="7694" width="10.5703125" style="33" customWidth="1"/>
    <col min="7695" max="7695" width="7.140625" style="33" customWidth="1"/>
    <col min="7696" max="7696" width="25.28515625" style="33" customWidth="1"/>
    <col min="7697" max="7697" width="13" style="33" customWidth="1"/>
    <col min="7698" max="7698" width="12.140625" style="33" customWidth="1"/>
    <col min="7699" max="7699" width="5.5703125" style="33" customWidth="1"/>
    <col min="7700" max="7700" width="12" style="33" customWidth="1"/>
    <col min="7701" max="7701" width="12.5703125" style="33" customWidth="1"/>
    <col min="7702" max="7936" width="11.28515625" style="33"/>
    <col min="7937" max="7937" width="11.28515625" style="33" customWidth="1"/>
    <col min="7938" max="7938" width="11.140625" style="33" customWidth="1"/>
    <col min="7939" max="7941" width="11.28515625" style="33" customWidth="1"/>
    <col min="7942" max="7942" width="13.28515625" style="33" customWidth="1"/>
    <col min="7943" max="7943" width="13.5703125" style="33" customWidth="1"/>
    <col min="7944" max="7944" width="5" style="33" customWidth="1"/>
    <col min="7945" max="7945" width="13" style="33" customWidth="1"/>
    <col min="7946" max="7946" width="12.140625" style="33" customWidth="1"/>
    <col min="7947" max="7947" width="5.5703125" style="33" customWidth="1"/>
    <col min="7948" max="7948" width="13.140625" style="33" customWidth="1"/>
    <col min="7949" max="7949" width="13" style="33" customWidth="1"/>
    <col min="7950" max="7950" width="10.5703125" style="33" customWidth="1"/>
    <col min="7951" max="7951" width="7.140625" style="33" customWidth="1"/>
    <col min="7952" max="7952" width="25.28515625" style="33" customWidth="1"/>
    <col min="7953" max="7953" width="13" style="33" customWidth="1"/>
    <col min="7954" max="7954" width="12.140625" style="33" customWidth="1"/>
    <col min="7955" max="7955" width="5.5703125" style="33" customWidth="1"/>
    <col min="7956" max="7956" width="12" style="33" customWidth="1"/>
    <col min="7957" max="7957" width="12.5703125" style="33" customWidth="1"/>
    <col min="7958" max="8192" width="11.28515625" style="33"/>
    <col min="8193" max="8193" width="11.28515625" style="33" customWidth="1"/>
    <col min="8194" max="8194" width="11.140625" style="33" customWidth="1"/>
    <col min="8195" max="8197" width="11.28515625" style="33" customWidth="1"/>
    <col min="8198" max="8198" width="13.28515625" style="33" customWidth="1"/>
    <col min="8199" max="8199" width="13.5703125" style="33" customWidth="1"/>
    <col min="8200" max="8200" width="5" style="33" customWidth="1"/>
    <col min="8201" max="8201" width="13" style="33" customWidth="1"/>
    <col min="8202" max="8202" width="12.140625" style="33" customWidth="1"/>
    <col min="8203" max="8203" width="5.5703125" style="33" customWidth="1"/>
    <col min="8204" max="8204" width="13.140625" style="33" customWidth="1"/>
    <col min="8205" max="8205" width="13" style="33" customWidth="1"/>
    <col min="8206" max="8206" width="10.5703125" style="33" customWidth="1"/>
    <col min="8207" max="8207" width="7.140625" style="33" customWidth="1"/>
    <col min="8208" max="8208" width="25.28515625" style="33" customWidth="1"/>
    <col min="8209" max="8209" width="13" style="33" customWidth="1"/>
    <col min="8210" max="8210" width="12.140625" style="33" customWidth="1"/>
    <col min="8211" max="8211" width="5.5703125" style="33" customWidth="1"/>
    <col min="8212" max="8212" width="12" style="33" customWidth="1"/>
    <col min="8213" max="8213" width="12.5703125" style="33" customWidth="1"/>
    <col min="8214" max="8448" width="11.28515625" style="33"/>
    <col min="8449" max="8449" width="11.28515625" style="33" customWidth="1"/>
    <col min="8450" max="8450" width="11.140625" style="33" customWidth="1"/>
    <col min="8451" max="8453" width="11.28515625" style="33" customWidth="1"/>
    <col min="8454" max="8454" width="13.28515625" style="33" customWidth="1"/>
    <col min="8455" max="8455" width="13.5703125" style="33" customWidth="1"/>
    <col min="8456" max="8456" width="5" style="33" customWidth="1"/>
    <col min="8457" max="8457" width="13" style="33" customWidth="1"/>
    <col min="8458" max="8458" width="12.140625" style="33" customWidth="1"/>
    <col min="8459" max="8459" width="5.5703125" style="33" customWidth="1"/>
    <col min="8460" max="8460" width="13.140625" style="33" customWidth="1"/>
    <col min="8461" max="8461" width="13" style="33" customWidth="1"/>
    <col min="8462" max="8462" width="10.5703125" style="33" customWidth="1"/>
    <col min="8463" max="8463" width="7.140625" style="33" customWidth="1"/>
    <col min="8464" max="8464" width="25.28515625" style="33" customWidth="1"/>
    <col min="8465" max="8465" width="13" style="33" customWidth="1"/>
    <col min="8466" max="8466" width="12.140625" style="33" customWidth="1"/>
    <col min="8467" max="8467" width="5.5703125" style="33" customWidth="1"/>
    <col min="8468" max="8468" width="12" style="33" customWidth="1"/>
    <col min="8469" max="8469" width="12.5703125" style="33" customWidth="1"/>
    <col min="8470" max="8704" width="11.28515625" style="33"/>
    <col min="8705" max="8705" width="11.28515625" style="33" customWidth="1"/>
    <col min="8706" max="8706" width="11.140625" style="33" customWidth="1"/>
    <col min="8707" max="8709" width="11.28515625" style="33" customWidth="1"/>
    <col min="8710" max="8710" width="13.28515625" style="33" customWidth="1"/>
    <col min="8711" max="8711" width="13.5703125" style="33" customWidth="1"/>
    <col min="8712" max="8712" width="5" style="33" customWidth="1"/>
    <col min="8713" max="8713" width="13" style="33" customWidth="1"/>
    <col min="8714" max="8714" width="12.140625" style="33" customWidth="1"/>
    <col min="8715" max="8715" width="5.5703125" style="33" customWidth="1"/>
    <col min="8716" max="8716" width="13.140625" style="33" customWidth="1"/>
    <col min="8717" max="8717" width="13" style="33" customWidth="1"/>
    <col min="8718" max="8718" width="10.5703125" style="33" customWidth="1"/>
    <col min="8719" max="8719" width="7.140625" style="33" customWidth="1"/>
    <col min="8720" max="8720" width="25.28515625" style="33" customWidth="1"/>
    <col min="8721" max="8721" width="13" style="33" customWidth="1"/>
    <col min="8722" max="8722" width="12.140625" style="33" customWidth="1"/>
    <col min="8723" max="8723" width="5.5703125" style="33" customWidth="1"/>
    <col min="8724" max="8724" width="12" style="33" customWidth="1"/>
    <col min="8725" max="8725" width="12.5703125" style="33" customWidth="1"/>
    <col min="8726" max="8960" width="11.28515625" style="33"/>
    <col min="8961" max="8961" width="11.28515625" style="33" customWidth="1"/>
    <col min="8962" max="8962" width="11.140625" style="33" customWidth="1"/>
    <col min="8963" max="8965" width="11.28515625" style="33" customWidth="1"/>
    <col min="8966" max="8966" width="13.28515625" style="33" customWidth="1"/>
    <col min="8967" max="8967" width="13.5703125" style="33" customWidth="1"/>
    <col min="8968" max="8968" width="5" style="33" customWidth="1"/>
    <col min="8969" max="8969" width="13" style="33" customWidth="1"/>
    <col min="8970" max="8970" width="12.140625" style="33" customWidth="1"/>
    <col min="8971" max="8971" width="5.5703125" style="33" customWidth="1"/>
    <col min="8972" max="8972" width="13.140625" style="33" customWidth="1"/>
    <col min="8973" max="8973" width="13" style="33" customWidth="1"/>
    <col min="8974" max="8974" width="10.5703125" style="33" customWidth="1"/>
    <col min="8975" max="8975" width="7.140625" style="33" customWidth="1"/>
    <col min="8976" max="8976" width="25.28515625" style="33" customWidth="1"/>
    <col min="8977" max="8977" width="13" style="33" customWidth="1"/>
    <col min="8978" max="8978" width="12.140625" style="33" customWidth="1"/>
    <col min="8979" max="8979" width="5.5703125" style="33" customWidth="1"/>
    <col min="8980" max="8980" width="12" style="33" customWidth="1"/>
    <col min="8981" max="8981" width="12.5703125" style="33" customWidth="1"/>
    <col min="8982" max="9216" width="11.28515625" style="33"/>
    <col min="9217" max="9217" width="11.28515625" style="33" customWidth="1"/>
    <col min="9218" max="9218" width="11.140625" style="33" customWidth="1"/>
    <col min="9219" max="9221" width="11.28515625" style="33" customWidth="1"/>
    <col min="9222" max="9222" width="13.28515625" style="33" customWidth="1"/>
    <col min="9223" max="9223" width="13.5703125" style="33" customWidth="1"/>
    <col min="9224" max="9224" width="5" style="33" customWidth="1"/>
    <col min="9225" max="9225" width="13" style="33" customWidth="1"/>
    <col min="9226" max="9226" width="12.140625" style="33" customWidth="1"/>
    <col min="9227" max="9227" width="5.5703125" style="33" customWidth="1"/>
    <col min="9228" max="9228" width="13.140625" style="33" customWidth="1"/>
    <col min="9229" max="9229" width="13" style="33" customWidth="1"/>
    <col min="9230" max="9230" width="10.5703125" style="33" customWidth="1"/>
    <col min="9231" max="9231" width="7.140625" style="33" customWidth="1"/>
    <col min="9232" max="9232" width="25.28515625" style="33" customWidth="1"/>
    <col min="9233" max="9233" width="13" style="33" customWidth="1"/>
    <col min="9234" max="9234" width="12.140625" style="33" customWidth="1"/>
    <col min="9235" max="9235" width="5.5703125" style="33" customWidth="1"/>
    <col min="9236" max="9236" width="12" style="33" customWidth="1"/>
    <col min="9237" max="9237" width="12.5703125" style="33" customWidth="1"/>
    <col min="9238" max="9472" width="11.28515625" style="33"/>
    <col min="9473" max="9473" width="11.28515625" style="33" customWidth="1"/>
    <col min="9474" max="9474" width="11.140625" style="33" customWidth="1"/>
    <col min="9475" max="9477" width="11.28515625" style="33" customWidth="1"/>
    <col min="9478" max="9478" width="13.28515625" style="33" customWidth="1"/>
    <col min="9479" max="9479" width="13.5703125" style="33" customWidth="1"/>
    <col min="9480" max="9480" width="5" style="33" customWidth="1"/>
    <col min="9481" max="9481" width="13" style="33" customWidth="1"/>
    <col min="9482" max="9482" width="12.140625" style="33" customWidth="1"/>
    <col min="9483" max="9483" width="5.5703125" style="33" customWidth="1"/>
    <col min="9484" max="9484" width="13.140625" style="33" customWidth="1"/>
    <col min="9485" max="9485" width="13" style="33" customWidth="1"/>
    <col min="9486" max="9486" width="10.5703125" style="33" customWidth="1"/>
    <col min="9487" max="9487" width="7.140625" style="33" customWidth="1"/>
    <col min="9488" max="9488" width="25.28515625" style="33" customWidth="1"/>
    <col min="9489" max="9489" width="13" style="33" customWidth="1"/>
    <col min="9490" max="9490" width="12.140625" style="33" customWidth="1"/>
    <col min="9491" max="9491" width="5.5703125" style="33" customWidth="1"/>
    <col min="9492" max="9492" width="12" style="33" customWidth="1"/>
    <col min="9493" max="9493" width="12.5703125" style="33" customWidth="1"/>
    <col min="9494" max="9728" width="11.28515625" style="33"/>
    <col min="9729" max="9729" width="11.28515625" style="33" customWidth="1"/>
    <col min="9730" max="9730" width="11.140625" style="33" customWidth="1"/>
    <col min="9731" max="9733" width="11.28515625" style="33" customWidth="1"/>
    <col min="9734" max="9734" width="13.28515625" style="33" customWidth="1"/>
    <col min="9735" max="9735" width="13.5703125" style="33" customWidth="1"/>
    <col min="9736" max="9736" width="5" style="33" customWidth="1"/>
    <col min="9737" max="9737" width="13" style="33" customWidth="1"/>
    <col min="9738" max="9738" width="12.140625" style="33" customWidth="1"/>
    <col min="9739" max="9739" width="5.5703125" style="33" customWidth="1"/>
    <col min="9740" max="9740" width="13.140625" style="33" customWidth="1"/>
    <col min="9741" max="9741" width="13" style="33" customWidth="1"/>
    <col min="9742" max="9742" width="10.5703125" style="33" customWidth="1"/>
    <col min="9743" max="9743" width="7.140625" style="33" customWidth="1"/>
    <col min="9744" max="9744" width="25.28515625" style="33" customWidth="1"/>
    <col min="9745" max="9745" width="13" style="33" customWidth="1"/>
    <col min="9746" max="9746" width="12.140625" style="33" customWidth="1"/>
    <col min="9747" max="9747" width="5.5703125" style="33" customWidth="1"/>
    <col min="9748" max="9748" width="12" style="33" customWidth="1"/>
    <col min="9749" max="9749" width="12.5703125" style="33" customWidth="1"/>
    <col min="9750" max="9984" width="11.28515625" style="33"/>
    <col min="9985" max="9985" width="11.28515625" style="33" customWidth="1"/>
    <col min="9986" max="9986" width="11.140625" style="33" customWidth="1"/>
    <col min="9987" max="9989" width="11.28515625" style="33" customWidth="1"/>
    <col min="9990" max="9990" width="13.28515625" style="33" customWidth="1"/>
    <col min="9991" max="9991" width="13.5703125" style="33" customWidth="1"/>
    <col min="9992" max="9992" width="5" style="33" customWidth="1"/>
    <col min="9993" max="9993" width="13" style="33" customWidth="1"/>
    <col min="9994" max="9994" width="12.140625" style="33" customWidth="1"/>
    <col min="9995" max="9995" width="5.5703125" style="33" customWidth="1"/>
    <col min="9996" max="9996" width="13.140625" style="33" customWidth="1"/>
    <col min="9997" max="9997" width="13" style="33" customWidth="1"/>
    <col min="9998" max="9998" width="10.5703125" style="33" customWidth="1"/>
    <col min="9999" max="9999" width="7.140625" style="33" customWidth="1"/>
    <col min="10000" max="10000" width="25.28515625" style="33" customWidth="1"/>
    <col min="10001" max="10001" width="13" style="33" customWidth="1"/>
    <col min="10002" max="10002" width="12.140625" style="33" customWidth="1"/>
    <col min="10003" max="10003" width="5.5703125" style="33" customWidth="1"/>
    <col min="10004" max="10004" width="12" style="33" customWidth="1"/>
    <col min="10005" max="10005" width="12.5703125" style="33" customWidth="1"/>
    <col min="10006" max="10240" width="11.28515625" style="33"/>
    <col min="10241" max="10241" width="11.28515625" style="33" customWidth="1"/>
    <col min="10242" max="10242" width="11.140625" style="33" customWidth="1"/>
    <col min="10243" max="10245" width="11.28515625" style="33" customWidth="1"/>
    <col min="10246" max="10246" width="13.28515625" style="33" customWidth="1"/>
    <col min="10247" max="10247" width="13.5703125" style="33" customWidth="1"/>
    <col min="10248" max="10248" width="5" style="33" customWidth="1"/>
    <col min="10249" max="10249" width="13" style="33" customWidth="1"/>
    <col min="10250" max="10250" width="12.140625" style="33" customWidth="1"/>
    <col min="10251" max="10251" width="5.5703125" style="33" customWidth="1"/>
    <col min="10252" max="10252" width="13.140625" style="33" customWidth="1"/>
    <col min="10253" max="10253" width="13" style="33" customWidth="1"/>
    <col min="10254" max="10254" width="10.5703125" style="33" customWidth="1"/>
    <col min="10255" max="10255" width="7.140625" style="33" customWidth="1"/>
    <col min="10256" max="10256" width="25.28515625" style="33" customWidth="1"/>
    <col min="10257" max="10257" width="13" style="33" customWidth="1"/>
    <col min="10258" max="10258" width="12.140625" style="33" customWidth="1"/>
    <col min="10259" max="10259" width="5.5703125" style="33" customWidth="1"/>
    <col min="10260" max="10260" width="12" style="33" customWidth="1"/>
    <col min="10261" max="10261" width="12.5703125" style="33" customWidth="1"/>
    <col min="10262" max="10496" width="11.28515625" style="33"/>
    <col min="10497" max="10497" width="11.28515625" style="33" customWidth="1"/>
    <col min="10498" max="10498" width="11.140625" style="33" customWidth="1"/>
    <col min="10499" max="10501" width="11.28515625" style="33" customWidth="1"/>
    <col min="10502" max="10502" width="13.28515625" style="33" customWidth="1"/>
    <col min="10503" max="10503" width="13.5703125" style="33" customWidth="1"/>
    <col min="10504" max="10504" width="5" style="33" customWidth="1"/>
    <col min="10505" max="10505" width="13" style="33" customWidth="1"/>
    <col min="10506" max="10506" width="12.140625" style="33" customWidth="1"/>
    <col min="10507" max="10507" width="5.5703125" style="33" customWidth="1"/>
    <col min="10508" max="10508" width="13.140625" style="33" customWidth="1"/>
    <col min="10509" max="10509" width="13" style="33" customWidth="1"/>
    <col min="10510" max="10510" width="10.5703125" style="33" customWidth="1"/>
    <col min="10511" max="10511" width="7.140625" style="33" customWidth="1"/>
    <col min="10512" max="10512" width="25.28515625" style="33" customWidth="1"/>
    <col min="10513" max="10513" width="13" style="33" customWidth="1"/>
    <col min="10514" max="10514" width="12.140625" style="33" customWidth="1"/>
    <col min="10515" max="10515" width="5.5703125" style="33" customWidth="1"/>
    <col min="10516" max="10516" width="12" style="33" customWidth="1"/>
    <col min="10517" max="10517" width="12.5703125" style="33" customWidth="1"/>
    <col min="10518" max="10752" width="11.28515625" style="33"/>
    <col min="10753" max="10753" width="11.28515625" style="33" customWidth="1"/>
    <col min="10754" max="10754" width="11.140625" style="33" customWidth="1"/>
    <col min="10755" max="10757" width="11.28515625" style="33" customWidth="1"/>
    <col min="10758" max="10758" width="13.28515625" style="33" customWidth="1"/>
    <col min="10759" max="10759" width="13.5703125" style="33" customWidth="1"/>
    <col min="10760" max="10760" width="5" style="33" customWidth="1"/>
    <col min="10761" max="10761" width="13" style="33" customWidth="1"/>
    <col min="10762" max="10762" width="12.140625" style="33" customWidth="1"/>
    <col min="10763" max="10763" width="5.5703125" style="33" customWidth="1"/>
    <col min="10764" max="10764" width="13.140625" style="33" customWidth="1"/>
    <col min="10765" max="10765" width="13" style="33" customWidth="1"/>
    <col min="10766" max="10766" width="10.5703125" style="33" customWidth="1"/>
    <col min="10767" max="10767" width="7.140625" style="33" customWidth="1"/>
    <col min="10768" max="10768" width="25.28515625" style="33" customWidth="1"/>
    <col min="10769" max="10769" width="13" style="33" customWidth="1"/>
    <col min="10770" max="10770" width="12.140625" style="33" customWidth="1"/>
    <col min="10771" max="10771" width="5.5703125" style="33" customWidth="1"/>
    <col min="10772" max="10772" width="12" style="33" customWidth="1"/>
    <col min="10773" max="10773" width="12.5703125" style="33" customWidth="1"/>
    <col min="10774" max="11008" width="11.28515625" style="33"/>
    <col min="11009" max="11009" width="11.28515625" style="33" customWidth="1"/>
    <col min="11010" max="11010" width="11.140625" style="33" customWidth="1"/>
    <col min="11011" max="11013" width="11.28515625" style="33" customWidth="1"/>
    <col min="11014" max="11014" width="13.28515625" style="33" customWidth="1"/>
    <col min="11015" max="11015" width="13.5703125" style="33" customWidth="1"/>
    <col min="11016" max="11016" width="5" style="33" customWidth="1"/>
    <col min="11017" max="11017" width="13" style="33" customWidth="1"/>
    <col min="11018" max="11018" width="12.140625" style="33" customWidth="1"/>
    <col min="11019" max="11019" width="5.5703125" style="33" customWidth="1"/>
    <col min="11020" max="11020" width="13.140625" style="33" customWidth="1"/>
    <col min="11021" max="11021" width="13" style="33" customWidth="1"/>
    <col min="11022" max="11022" width="10.5703125" style="33" customWidth="1"/>
    <col min="11023" max="11023" width="7.140625" style="33" customWidth="1"/>
    <col min="11024" max="11024" width="25.28515625" style="33" customWidth="1"/>
    <col min="11025" max="11025" width="13" style="33" customWidth="1"/>
    <col min="11026" max="11026" width="12.140625" style="33" customWidth="1"/>
    <col min="11027" max="11027" width="5.5703125" style="33" customWidth="1"/>
    <col min="11028" max="11028" width="12" style="33" customWidth="1"/>
    <col min="11029" max="11029" width="12.5703125" style="33" customWidth="1"/>
    <col min="11030" max="11264" width="11.28515625" style="33"/>
    <col min="11265" max="11265" width="11.28515625" style="33" customWidth="1"/>
    <col min="11266" max="11266" width="11.140625" style="33" customWidth="1"/>
    <col min="11267" max="11269" width="11.28515625" style="33" customWidth="1"/>
    <col min="11270" max="11270" width="13.28515625" style="33" customWidth="1"/>
    <col min="11271" max="11271" width="13.5703125" style="33" customWidth="1"/>
    <col min="11272" max="11272" width="5" style="33" customWidth="1"/>
    <col min="11273" max="11273" width="13" style="33" customWidth="1"/>
    <col min="11274" max="11274" width="12.140625" style="33" customWidth="1"/>
    <col min="11275" max="11275" width="5.5703125" style="33" customWidth="1"/>
    <col min="11276" max="11276" width="13.140625" style="33" customWidth="1"/>
    <col min="11277" max="11277" width="13" style="33" customWidth="1"/>
    <col min="11278" max="11278" width="10.5703125" style="33" customWidth="1"/>
    <col min="11279" max="11279" width="7.140625" style="33" customWidth="1"/>
    <col min="11280" max="11280" width="25.28515625" style="33" customWidth="1"/>
    <col min="11281" max="11281" width="13" style="33" customWidth="1"/>
    <col min="11282" max="11282" width="12.140625" style="33" customWidth="1"/>
    <col min="11283" max="11283" width="5.5703125" style="33" customWidth="1"/>
    <col min="11284" max="11284" width="12" style="33" customWidth="1"/>
    <col min="11285" max="11285" width="12.5703125" style="33" customWidth="1"/>
    <col min="11286" max="11520" width="11.28515625" style="33"/>
    <col min="11521" max="11521" width="11.28515625" style="33" customWidth="1"/>
    <col min="11522" max="11522" width="11.140625" style="33" customWidth="1"/>
    <col min="11523" max="11525" width="11.28515625" style="33" customWidth="1"/>
    <col min="11526" max="11526" width="13.28515625" style="33" customWidth="1"/>
    <col min="11527" max="11527" width="13.5703125" style="33" customWidth="1"/>
    <col min="11528" max="11528" width="5" style="33" customWidth="1"/>
    <col min="11529" max="11529" width="13" style="33" customWidth="1"/>
    <col min="11530" max="11530" width="12.140625" style="33" customWidth="1"/>
    <col min="11531" max="11531" width="5.5703125" style="33" customWidth="1"/>
    <col min="11532" max="11532" width="13.140625" style="33" customWidth="1"/>
    <col min="11533" max="11533" width="13" style="33" customWidth="1"/>
    <col min="11534" max="11534" width="10.5703125" style="33" customWidth="1"/>
    <col min="11535" max="11535" width="7.140625" style="33" customWidth="1"/>
    <col min="11536" max="11536" width="25.28515625" style="33" customWidth="1"/>
    <col min="11537" max="11537" width="13" style="33" customWidth="1"/>
    <col min="11538" max="11538" width="12.140625" style="33" customWidth="1"/>
    <col min="11539" max="11539" width="5.5703125" style="33" customWidth="1"/>
    <col min="11540" max="11540" width="12" style="33" customWidth="1"/>
    <col min="11541" max="11541" width="12.5703125" style="33" customWidth="1"/>
    <col min="11542" max="11776" width="11.28515625" style="33"/>
    <col min="11777" max="11777" width="11.28515625" style="33" customWidth="1"/>
    <col min="11778" max="11778" width="11.140625" style="33" customWidth="1"/>
    <col min="11779" max="11781" width="11.28515625" style="33" customWidth="1"/>
    <col min="11782" max="11782" width="13.28515625" style="33" customWidth="1"/>
    <col min="11783" max="11783" width="13.5703125" style="33" customWidth="1"/>
    <col min="11784" max="11784" width="5" style="33" customWidth="1"/>
    <col min="11785" max="11785" width="13" style="33" customWidth="1"/>
    <col min="11786" max="11786" width="12.140625" style="33" customWidth="1"/>
    <col min="11787" max="11787" width="5.5703125" style="33" customWidth="1"/>
    <col min="11788" max="11788" width="13.140625" style="33" customWidth="1"/>
    <col min="11789" max="11789" width="13" style="33" customWidth="1"/>
    <col min="11790" max="11790" width="10.5703125" style="33" customWidth="1"/>
    <col min="11791" max="11791" width="7.140625" style="33" customWidth="1"/>
    <col min="11792" max="11792" width="25.28515625" style="33" customWidth="1"/>
    <col min="11793" max="11793" width="13" style="33" customWidth="1"/>
    <col min="11794" max="11794" width="12.140625" style="33" customWidth="1"/>
    <col min="11795" max="11795" width="5.5703125" style="33" customWidth="1"/>
    <col min="11796" max="11796" width="12" style="33" customWidth="1"/>
    <col min="11797" max="11797" width="12.5703125" style="33" customWidth="1"/>
    <col min="11798" max="12032" width="11.28515625" style="33"/>
    <col min="12033" max="12033" width="11.28515625" style="33" customWidth="1"/>
    <col min="12034" max="12034" width="11.140625" style="33" customWidth="1"/>
    <col min="12035" max="12037" width="11.28515625" style="33" customWidth="1"/>
    <col min="12038" max="12038" width="13.28515625" style="33" customWidth="1"/>
    <col min="12039" max="12039" width="13.5703125" style="33" customWidth="1"/>
    <col min="12040" max="12040" width="5" style="33" customWidth="1"/>
    <col min="12041" max="12041" width="13" style="33" customWidth="1"/>
    <col min="12042" max="12042" width="12.140625" style="33" customWidth="1"/>
    <col min="12043" max="12043" width="5.5703125" style="33" customWidth="1"/>
    <col min="12044" max="12044" width="13.140625" style="33" customWidth="1"/>
    <col min="12045" max="12045" width="13" style="33" customWidth="1"/>
    <col min="12046" max="12046" width="10.5703125" style="33" customWidth="1"/>
    <col min="12047" max="12047" width="7.140625" style="33" customWidth="1"/>
    <col min="12048" max="12048" width="25.28515625" style="33" customWidth="1"/>
    <col min="12049" max="12049" width="13" style="33" customWidth="1"/>
    <col min="12050" max="12050" width="12.140625" style="33" customWidth="1"/>
    <col min="12051" max="12051" width="5.5703125" style="33" customWidth="1"/>
    <col min="12052" max="12052" width="12" style="33" customWidth="1"/>
    <col min="12053" max="12053" width="12.5703125" style="33" customWidth="1"/>
    <col min="12054" max="12288" width="11.28515625" style="33"/>
    <col min="12289" max="12289" width="11.28515625" style="33" customWidth="1"/>
    <col min="12290" max="12290" width="11.140625" style="33" customWidth="1"/>
    <col min="12291" max="12293" width="11.28515625" style="33" customWidth="1"/>
    <col min="12294" max="12294" width="13.28515625" style="33" customWidth="1"/>
    <col min="12295" max="12295" width="13.5703125" style="33" customWidth="1"/>
    <col min="12296" max="12296" width="5" style="33" customWidth="1"/>
    <col min="12297" max="12297" width="13" style="33" customWidth="1"/>
    <col min="12298" max="12298" width="12.140625" style="33" customWidth="1"/>
    <col min="12299" max="12299" width="5.5703125" style="33" customWidth="1"/>
    <col min="12300" max="12300" width="13.140625" style="33" customWidth="1"/>
    <col min="12301" max="12301" width="13" style="33" customWidth="1"/>
    <col min="12302" max="12302" width="10.5703125" style="33" customWidth="1"/>
    <col min="12303" max="12303" width="7.140625" style="33" customWidth="1"/>
    <col min="12304" max="12304" width="25.28515625" style="33" customWidth="1"/>
    <col min="12305" max="12305" width="13" style="33" customWidth="1"/>
    <col min="12306" max="12306" width="12.140625" style="33" customWidth="1"/>
    <col min="12307" max="12307" width="5.5703125" style="33" customWidth="1"/>
    <col min="12308" max="12308" width="12" style="33" customWidth="1"/>
    <col min="12309" max="12309" width="12.5703125" style="33" customWidth="1"/>
    <col min="12310" max="12544" width="11.28515625" style="33"/>
    <col min="12545" max="12545" width="11.28515625" style="33" customWidth="1"/>
    <col min="12546" max="12546" width="11.140625" style="33" customWidth="1"/>
    <col min="12547" max="12549" width="11.28515625" style="33" customWidth="1"/>
    <col min="12550" max="12550" width="13.28515625" style="33" customWidth="1"/>
    <col min="12551" max="12551" width="13.5703125" style="33" customWidth="1"/>
    <col min="12552" max="12552" width="5" style="33" customWidth="1"/>
    <col min="12553" max="12553" width="13" style="33" customWidth="1"/>
    <col min="12554" max="12554" width="12.140625" style="33" customWidth="1"/>
    <col min="12555" max="12555" width="5.5703125" style="33" customWidth="1"/>
    <col min="12556" max="12556" width="13.140625" style="33" customWidth="1"/>
    <col min="12557" max="12557" width="13" style="33" customWidth="1"/>
    <col min="12558" max="12558" width="10.5703125" style="33" customWidth="1"/>
    <col min="12559" max="12559" width="7.140625" style="33" customWidth="1"/>
    <col min="12560" max="12560" width="25.28515625" style="33" customWidth="1"/>
    <col min="12561" max="12561" width="13" style="33" customWidth="1"/>
    <col min="12562" max="12562" width="12.140625" style="33" customWidth="1"/>
    <col min="12563" max="12563" width="5.5703125" style="33" customWidth="1"/>
    <col min="12564" max="12564" width="12" style="33" customWidth="1"/>
    <col min="12565" max="12565" width="12.5703125" style="33" customWidth="1"/>
    <col min="12566" max="12800" width="11.28515625" style="33"/>
    <col min="12801" max="12801" width="11.28515625" style="33" customWidth="1"/>
    <col min="12802" max="12802" width="11.140625" style="33" customWidth="1"/>
    <col min="12803" max="12805" width="11.28515625" style="33" customWidth="1"/>
    <col min="12806" max="12806" width="13.28515625" style="33" customWidth="1"/>
    <col min="12807" max="12807" width="13.5703125" style="33" customWidth="1"/>
    <col min="12808" max="12808" width="5" style="33" customWidth="1"/>
    <col min="12809" max="12809" width="13" style="33" customWidth="1"/>
    <col min="12810" max="12810" width="12.140625" style="33" customWidth="1"/>
    <col min="12811" max="12811" width="5.5703125" style="33" customWidth="1"/>
    <col min="12812" max="12812" width="13.140625" style="33" customWidth="1"/>
    <col min="12813" max="12813" width="13" style="33" customWidth="1"/>
    <col min="12814" max="12814" width="10.5703125" style="33" customWidth="1"/>
    <col min="12815" max="12815" width="7.140625" style="33" customWidth="1"/>
    <col min="12816" max="12816" width="25.28515625" style="33" customWidth="1"/>
    <col min="12817" max="12817" width="13" style="33" customWidth="1"/>
    <col min="12818" max="12818" width="12.140625" style="33" customWidth="1"/>
    <col min="12819" max="12819" width="5.5703125" style="33" customWidth="1"/>
    <col min="12820" max="12820" width="12" style="33" customWidth="1"/>
    <col min="12821" max="12821" width="12.5703125" style="33" customWidth="1"/>
    <col min="12822" max="13056" width="11.28515625" style="33"/>
    <col min="13057" max="13057" width="11.28515625" style="33" customWidth="1"/>
    <col min="13058" max="13058" width="11.140625" style="33" customWidth="1"/>
    <col min="13059" max="13061" width="11.28515625" style="33" customWidth="1"/>
    <col min="13062" max="13062" width="13.28515625" style="33" customWidth="1"/>
    <col min="13063" max="13063" width="13.5703125" style="33" customWidth="1"/>
    <col min="13064" max="13064" width="5" style="33" customWidth="1"/>
    <col min="13065" max="13065" width="13" style="33" customWidth="1"/>
    <col min="13066" max="13066" width="12.140625" style="33" customWidth="1"/>
    <col min="13067" max="13067" width="5.5703125" style="33" customWidth="1"/>
    <col min="13068" max="13068" width="13.140625" style="33" customWidth="1"/>
    <col min="13069" max="13069" width="13" style="33" customWidth="1"/>
    <col min="13070" max="13070" width="10.5703125" style="33" customWidth="1"/>
    <col min="13071" max="13071" width="7.140625" style="33" customWidth="1"/>
    <col min="13072" max="13072" width="25.28515625" style="33" customWidth="1"/>
    <col min="13073" max="13073" width="13" style="33" customWidth="1"/>
    <col min="13074" max="13074" width="12.140625" style="33" customWidth="1"/>
    <col min="13075" max="13075" width="5.5703125" style="33" customWidth="1"/>
    <col min="13076" max="13076" width="12" style="33" customWidth="1"/>
    <col min="13077" max="13077" width="12.5703125" style="33" customWidth="1"/>
    <col min="13078" max="13312" width="11.28515625" style="33"/>
    <col min="13313" max="13313" width="11.28515625" style="33" customWidth="1"/>
    <col min="13314" max="13314" width="11.140625" style="33" customWidth="1"/>
    <col min="13315" max="13317" width="11.28515625" style="33" customWidth="1"/>
    <col min="13318" max="13318" width="13.28515625" style="33" customWidth="1"/>
    <col min="13319" max="13319" width="13.5703125" style="33" customWidth="1"/>
    <col min="13320" max="13320" width="5" style="33" customWidth="1"/>
    <col min="13321" max="13321" width="13" style="33" customWidth="1"/>
    <col min="13322" max="13322" width="12.140625" style="33" customWidth="1"/>
    <col min="13323" max="13323" width="5.5703125" style="33" customWidth="1"/>
    <col min="13324" max="13324" width="13.140625" style="33" customWidth="1"/>
    <col min="13325" max="13325" width="13" style="33" customWidth="1"/>
    <col min="13326" max="13326" width="10.5703125" style="33" customWidth="1"/>
    <col min="13327" max="13327" width="7.140625" style="33" customWidth="1"/>
    <col min="13328" max="13328" width="25.28515625" style="33" customWidth="1"/>
    <col min="13329" max="13329" width="13" style="33" customWidth="1"/>
    <col min="13330" max="13330" width="12.140625" style="33" customWidth="1"/>
    <col min="13331" max="13331" width="5.5703125" style="33" customWidth="1"/>
    <col min="13332" max="13332" width="12" style="33" customWidth="1"/>
    <col min="13333" max="13333" width="12.5703125" style="33" customWidth="1"/>
    <col min="13334" max="13568" width="11.28515625" style="33"/>
    <col min="13569" max="13569" width="11.28515625" style="33" customWidth="1"/>
    <col min="13570" max="13570" width="11.140625" style="33" customWidth="1"/>
    <col min="13571" max="13573" width="11.28515625" style="33" customWidth="1"/>
    <col min="13574" max="13574" width="13.28515625" style="33" customWidth="1"/>
    <col min="13575" max="13575" width="13.5703125" style="33" customWidth="1"/>
    <col min="13576" max="13576" width="5" style="33" customWidth="1"/>
    <col min="13577" max="13577" width="13" style="33" customWidth="1"/>
    <col min="13578" max="13578" width="12.140625" style="33" customWidth="1"/>
    <col min="13579" max="13579" width="5.5703125" style="33" customWidth="1"/>
    <col min="13580" max="13580" width="13.140625" style="33" customWidth="1"/>
    <col min="13581" max="13581" width="13" style="33" customWidth="1"/>
    <col min="13582" max="13582" width="10.5703125" style="33" customWidth="1"/>
    <col min="13583" max="13583" width="7.140625" style="33" customWidth="1"/>
    <col min="13584" max="13584" width="25.28515625" style="33" customWidth="1"/>
    <col min="13585" max="13585" width="13" style="33" customWidth="1"/>
    <col min="13586" max="13586" width="12.140625" style="33" customWidth="1"/>
    <col min="13587" max="13587" width="5.5703125" style="33" customWidth="1"/>
    <col min="13588" max="13588" width="12" style="33" customWidth="1"/>
    <col min="13589" max="13589" width="12.5703125" style="33" customWidth="1"/>
    <col min="13590" max="13824" width="11.28515625" style="33"/>
    <col min="13825" max="13825" width="11.28515625" style="33" customWidth="1"/>
    <col min="13826" max="13826" width="11.140625" style="33" customWidth="1"/>
    <col min="13827" max="13829" width="11.28515625" style="33" customWidth="1"/>
    <col min="13830" max="13830" width="13.28515625" style="33" customWidth="1"/>
    <col min="13831" max="13831" width="13.5703125" style="33" customWidth="1"/>
    <col min="13832" max="13832" width="5" style="33" customWidth="1"/>
    <col min="13833" max="13833" width="13" style="33" customWidth="1"/>
    <col min="13834" max="13834" width="12.140625" style="33" customWidth="1"/>
    <col min="13835" max="13835" width="5.5703125" style="33" customWidth="1"/>
    <col min="13836" max="13836" width="13.140625" style="33" customWidth="1"/>
    <col min="13837" max="13837" width="13" style="33" customWidth="1"/>
    <col min="13838" max="13838" width="10.5703125" style="33" customWidth="1"/>
    <col min="13839" max="13839" width="7.140625" style="33" customWidth="1"/>
    <col min="13840" max="13840" width="25.28515625" style="33" customWidth="1"/>
    <col min="13841" max="13841" width="13" style="33" customWidth="1"/>
    <col min="13842" max="13842" width="12.140625" style="33" customWidth="1"/>
    <col min="13843" max="13843" width="5.5703125" style="33" customWidth="1"/>
    <col min="13844" max="13844" width="12" style="33" customWidth="1"/>
    <col min="13845" max="13845" width="12.5703125" style="33" customWidth="1"/>
    <col min="13846" max="14080" width="11.28515625" style="33"/>
    <col min="14081" max="14081" width="11.28515625" style="33" customWidth="1"/>
    <col min="14082" max="14082" width="11.140625" style="33" customWidth="1"/>
    <col min="14083" max="14085" width="11.28515625" style="33" customWidth="1"/>
    <col min="14086" max="14086" width="13.28515625" style="33" customWidth="1"/>
    <col min="14087" max="14087" width="13.5703125" style="33" customWidth="1"/>
    <col min="14088" max="14088" width="5" style="33" customWidth="1"/>
    <col min="14089" max="14089" width="13" style="33" customWidth="1"/>
    <col min="14090" max="14090" width="12.140625" style="33" customWidth="1"/>
    <col min="14091" max="14091" width="5.5703125" style="33" customWidth="1"/>
    <col min="14092" max="14092" width="13.140625" style="33" customWidth="1"/>
    <col min="14093" max="14093" width="13" style="33" customWidth="1"/>
    <col min="14094" max="14094" width="10.5703125" style="33" customWidth="1"/>
    <col min="14095" max="14095" width="7.140625" style="33" customWidth="1"/>
    <col min="14096" max="14096" width="25.28515625" style="33" customWidth="1"/>
    <col min="14097" max="14097" width="13" style="33" customWidth="1"/>
    <col min="14098" max="14098" width="12.140625" style="33" customWidth="1"/>
    <col min="14099" max="14099" width="5.5703125" style="33" customWidth="1"/>
    <col min="14100" max="14100" width="12" style="33" customWidth="1"/>
    <col min="14101" max="14101" width="12.5703125" style="33" customWidth="1"/>
    <col min="14102" max="14336" width="11.28515625" style="33"/>
    <col min="14337" max="14337" width="11.28515625" style="33" customWidth="1"/>
    <col min="14338" max="14338" width="11.140625" style="33" customWidth="1"/>
    <col min="14339" max="14341" width="11.28515625" style="33" customWidth="1"/>
    <col min="14342" max="14342" width="13.28515625" style="33" customWidth="1"/>
    <col min="14343" max="14343" width="13.5703125" style="33" customWidth="1"/>
    <col min="14344" max="14344" width="5" style="33" customWidth="1"/>
    <col min="14345" max="14345" width="13" style="33" customWidth="1"/>
    <col min="14346" max="14346" width="12.140625" style="33" customWidth="1"/>
    <col min="14347" max="14347" width="5.5703125" style="33" customWidth="1"/>
    <col min="14348" max="14348" width="13.140625" style="33" customWidth="1"/>
    <col min="14349" max="14349" width="13" style="33" customWidth="1"/>
    <col min="14350" max="14350" width="10.5703125" style="33" customWidth="1"/>
    <col min="14351" max="14351" width="7.140625" style="33" customWidth="1"/>
    <col min="14352" max="14352" width="25.28515625" style="33" customWidth="1"/>
    <col min="14353" max="14353" width="13" style="33" customWidth="1"/>
    <col min="14354" max="14354" width="12.140625" style="33" customWidth="1"/>
    <col min="14355" max="14355" width="5.5703125" style="33" customWidth="1"/>
    <col min="14356" max="14356" width="12" style="33" customWidth="1"/>
    <col min="14357" max="14357" width="12.5703125" style="33" customWidth="1"/>
    <col min="14358" max="14592" width="11.28515625" style="33"/>
    <col min="14593" max="14593" width="11.28515625" style="33" customWidth="1"/>
    <col min="14594" max="14594" width="11.140625" style="33" customWidth="1"/>
    <col min="14595" max="14597" width="11.28515625" style="33" customWidth="1"/>
    <col min="14598" max="14598" width="13.28515625" style="33" customWidth="1"/>
    <col min="14599" max="14599" width="13.5703125" style="33" customWidth="1"/>
    <col min="14600" max="14600" width="5" style="33" customWidth="1"/>
    <col min="14601" max="14601" width="13" style="33" customWidth="1"/>
    <col min="14602" max="14602" width="12.140625" style="33" customWidth="1"/>
    <col min="14603" max="14603" width="5.5703125" style="33" customWidth="1"/>
    <col min="14604" max="14604" width="13.140625" style="33" customWidth="1"/>
    <col min="14605" max="14605" width="13" style="33" customWidth="1"/>
    <col min="14606" max="14606" width="10.5703125" style="33" customWidth="1"/>
    <col min="14607" max="14607" width="7.140625" style="33" customWidth="1"/>
    <col min="14608" max="14608" width="25.28515625" style="33" customWidth="1"/>
    <col min="14609" max="14609" width="13" style="33" customWidth="1"/>
    <col min="14610" max="14610" width="12.140625" style="33" customWidth="1"/>
    <col min="14611" max="14611" width="5.5703125" style="33" customWidth="1"/>
    <col min="14612" max="14612" width="12" style="33" customWidth="1"/>
    <col min="14613" max="14613" width="12.5703125" style="33" customWidth="1"/>
    <col min="14614" max="14848" width="11.28515625" style="33"/>
    <col min="14849" max="14849" width="11.28515625" style="33" customWidth="1"/>
    <col min="14850" max="14850" width="11.140625" style="33" customWidth="1"/>
    <col min="14851" max="14853" width="11.28515625" style="33" customWidth="1"/>
    <col min="14854" max="14854" width="13.28515625" style="33" customWidth="1"/>
    <col min="14855" max="14855" width="13.5703125" style="33" customWidth="1"/>
    <col min="14856" max="14856" width="5" style="33" customWidth="1"/>
    <col min="14857" max="14857" width="13" style="33" customWidth="1"/>
    <col min="14858" max="14858" width="12.140625" style="33" customWidth="1"/>
    <col min="14859" max="14859" width="5.5703125" style="33" customWidth="1"/>
    <col min="14860" max="14860" width="13.140625" style="33" customWidth="1"/>
    <col min="14861" max="14861" width="13" style="33" customWidth="1"/>
    <col min="14862" max="14862" width="10.5703125" style="33" customWidth="1"/>
    <col min="14863" max="14863" width="7.140625" style="33" customWidth="1"/>
    <col min="14864" max="14864" width="25.28515625" style="33" customWidth="1"/>
    <col min="14865" max="14865" width="13" style="33" customWidth="1"/>
    <col min="14866" max="14866" width="12.140625" style="33" customWidth="1"/>
    <col min="14867" max="14867" width="5.5703125" style="33" customWidth="1"/>
    <col min="14868" max="14868" width="12" style="33" customWidth="1"/>
    <col min="14869" max="14869" width="12.5703125" style="33" customWidth="1"/>
    <col min="14870" max="15104" width="11.28515625" style="33"/>
    <col min="15105" max="15105" width="11.28515625" style="33" customWidth="1"/>
    <col min="15106" max="15106" width="11.140625" style="33" customWidth="1"/>
    <col min="15107" max="15109" width="11.28515625" style="33" customWidth="1"/>
    <col min="15110" max="15110" width="13.28515625" style="33" customWidth="1"/>
    <col min="15111" max="15111" width="13.5703125" style="33" customWidth="1"/>
    <col min="15112" max="15112" width="5" style="33" customWidth="1"/>
    <col min="15113" max="15113" width="13" style="33" customWidth="1"/>
    <col min="15114" max="15114" width="12.140625" style="33" customWidth="1"/>
    <col min="15115" max="15115" width="5.5703125" style="33" customWidth="1"/>
    <col min="15116" max="15116" width="13.140625" style="33" customWidth="1"/>
    <col min="15117" max="15117" width="13" style="33" customWidth="1"/>
    <col min="15118" max="15118" width="10.5703125" style="33" customWidth="1"/>
    <col min="15119" max="15119" width="7.140625" style="33" customWidth="1"/>
    <col min="15120" max="15120" width="25.28515625" style="33" customWidth="1"/>
    <col min="15121" max="15121" width="13" style="33" customWidth="1"/>
    <col min="15122" max="15122" width="12.140625" style="33" customWidth="1"/>
    <col min="15123" max="15123" width="5.5703125" style="33" customWidth="1"/>
    <col min="15124" max="15124" width="12" style="33" customWidth="1"/>
    <col min="15125" max="15125" width="12.5703125" style="33" customWidth="1"/>
    <col min="15126" max="15360" width="11.28515625" style="33"/>
    <col min="15361" max="15361" width="11.28515625" style="33" customWidth="1"/>
    <col min="15362" max="15362" width="11.140625" style="33" customWidth="1"/>
    <col min="15363" max="15365" width="11.28515625" style="33" customWidth="1"/>
    <col min="15366" max="15366" width="13.28515625" style="33" customWidth="1"/>
    <col min="15367" max="15367" width="13.5703125" style="33" customWidth="1"/>
    <col min="15368" max="15368" width="5" style="33" customWidth="1"/>
    <col min="15369" max="15369" width="13" style="33" customWidth="1"/>
    <col min="15370" max="15370" width="12.140625" style="33" customWidth="1"/>
    <col min="15371" max="15371" width="5.5703125" style="33" customWidth="1"/>
    <col min="15372" max="15372" width="13.140625" style="33" customWidth="1"/>
    <col min="15373" max="15373" width="13" style="33" customWidth="1"/>
    <col min="15374" max="15374" width="10.5703125" style="33" customWidth="1"/>
    <col min="15375" max="15375" width="7.140625" style="33" customWidth="1"/>
    <col min="15376" max="15376" width="25.28515625" style="33" customWidth="1"/>
    <col min="15377" max="15377" width="13" style="33" customWidth="1"/>
    <col min="15378" max="15378" width="12.140625" style="33" customWidth="1"/>
    <col min="15379" max="15379" width="5.5703125" style="33" customWidth="1"/>
    <col min="15380" max="15380" width="12" style="33" customWidth="1"/>
    <col min="15381" max="15381" width="12.5703125" style="33" customWidth="1"/>
    <col min="15382" max="15616" width="11.28515625" style="33"/>
    <col min="15617" max="15617" width="11.28515625" style="33" customWidth="1"/>
    <col min="15618" max="15618" width="11.140625" style="33" customWidth="1"/>
    <col min="15619" max="15621" width="11.28515625" style="33" customWidth="1"/>
    <col min="15622" max="15622" width="13.28515625" style="33" customWidth="1"/>
    <col min="15623" max="15623" width="13.5703125" style="33" customWidth="1"/>
    <col min="15624" max="15624" width="5" style="33" customWidth="1"/>
    <col min="15625" max="15625" width="13" style="33" customWidth="1"/>
    <col min="15626" max="15626" width="12.140625" style="33" customWidth="1"/>
    <col min="15627" max="15627" width="5.5703125" style="33" customWidth="1"/>
    <col min="15628" max="15628" width="13.140625" style="33" customWidth="1"/>
    <col min="15629" max="15629" width="13" style="33" customWidth="1"/>
    <col min="15630" max="15630" width="10.5703125" style="33" customWidth="1"/>
    <col min="15631" max="15631" width="7.140625" style="33" customWidth="1"/>
    <col min="15632" max="15632" width="25.28515625" style="33" customWidth="1"/>
    <col min="15633" max="15633" width="13" style="33" customWidth="1"/>
    <col min="15634" max="15634" width="12.140625" style="33" customWidth="1"/>
    <col min="15635" max="15635" width="5.5703125" style="33" customWidth="1"/>
    <col min="15636" max="15636" width="12" style="33" customWidth="1"/>
    <col min="15637" max="15637" width="12.5703125" style="33" customWidth="1"/>
    <col min="15638" max="15872" width="11.28515625" style="33"/>
    <col min="15873" max="15873" width="11.28515625" style="33" customWidth="1"/>
    <col min="15874" max="15874" width="11.140625" style="33" customWidth="1"/>
    <col min="15875" max="15877" width="11.28515625" style="33" customWidth="1"/>
    <col min="15878" max="15878" width="13.28515625" style="33" customWidth="1"/>
    <col min="15879" max="15879" width="13.5703125" style="33" customWidth="1"/>
    <col min="15880" max="15880" width="5" style="33" customWidth="1"/>
    <col min="15881" max="15881" width="13" style="33" customWidth="1"/>
    <col min="15882" max="15882" width="12.140625" style="33" customWidth="1"/>
    <col min="15883" max="15883" width="5.5703125" style="33" customWidth="1"/>
    <col min="15884" max="15884" width="13.140625" style="33" customWidth="1"/>
    <col min="15885" max="15885" width="13" style="33" customWidth="1"/>
    <col min="15886" max="15886" width="10.5703125" style="33" customWidth="1"/>
    <col min="15887" max="15887" width="7.140625" style="33" customWidth="1"/>
    <col min="15888" max="15888" width="25.28515625" style="33" customWidth="1"/>
    <col min="15889" max="15889" width="13" style="33" customWidth="1"/>
    <col min="15890" max="15890" width="12.140625" style="33" customWidth="1"/>
    <col min="15891" max="15891" width="5.5703125" style="33" customWidth="1"/>
    <col min="15892" max="15892" width="12" style="33" customWidth="1"/>
    <col min="15893" max="15893" width="12.5703125" style="33" customWidth="1"/>
    <col min="15894" max="16128" width="11.28515625" style="33"/>
    <col min="16129" max="16129" width="11.28515625" style="33" customWidth="1"/>
    <col min="16130" max="16130" width="11.140625" style="33" customWidth="1"/>
    <col min="16131" max="16133" width="11.28515625" style="33" customWidth="1"/>
    <col min="16134" max="16134" width="13.28515625" style="33" customWidth="1"/>
    <col min="16135" max="16135" width="13.5703125" style="33" customWidth="1"/>
    <col min="16136" max="16136" width="5" style="33" customWidth="1"/>
    <col min="16137" max="16137" width="13" style="33" customWidth="1"/>
    <col min="16138" max="16138" width="12.140625" style="33" customWidth="1"/>
    <col min="16139" max="16139" width="5.5703125" style="33" customWidth="1"/>
    <col min="16140" max="16140" width="13.140625" style="33" customWidth="1"/>
    <col min="16141" max="16141" width="13" style="33" customWidth="1"/>
    <col min="16142" max="16142" width="10.5703125" style="33" customWidth="1"/>
    <col min="16143" max="16143" width="7.140625" style="33" customWidth="1"/>
    <col min="16144" max="16144" width="25.28515625" style="33" customWidth="1"/>
    <col min="16145" max="16145" width="13" style="33" customWidth="1"/>
    <col min="16146" max="16146" width="12.140625" style="33" customWidth="1"/>
    <col min="16147" max="16147" width="5.5703125" style="33" customWidth="1"/>
    <col min="16148" max="16148" width="12" style="33" customWidth="1"/>
    <col min="16149" max="16149" width="12.5703125" style="33" customWidth="1"/>
    <col min="16150" max="16384" width="11.28515625" style="33"/>
  </cols>
  <sheetData>
    <row r="1" spans="1:22" ht="15.75">
      <c r="A1" s="29" t="s">
        <v>17</v>
      </c>
      <c r="B1" s="29"/>
      <c r="C1" s="29"/>
      <c r="D1" s="29"/>
      <c r="E1" s="29"/>
      <c r="F1" s="29"/>
      <c r="G1" s="29"/>
      <c r="H1" s="30"/>
      <c r="I1" s="29"/>
      <c r="J1" s="29"/>
      <c r="K1" s="30"/>
      <c r="L1" s="31"/>
      <c r="M1" s="31"/>
      <c r="N1" s="32"/>
      <c r="O1" s="30"/>
      <c r="Q1" s="29"/>
      <c r="R1" s="29"/>
      <c r="S1" s="30"/>
    </row>
    <row r="2" spans="1:22" ht="15.75">
      <c r="A2" s="29"/>
      <c r="B2" s="29"/>
      <c r="C2" s="29" t="s">
        <v>18</v>
      </c>
      <c r="D2" s="29"/>
      <c r="E2" s="29"/>
      <c r="F2" s="29"/>
      <c r="G2" s="29"/>
      <c r="H2" s="30"/>
      <c r="I2" s="29"/>
      <c r="J2" s="29"/>
      <c r="K2" s="30"/>
      <c r="L2" s="31"/>
      <c r="M2" s="31"/>
      <c r="N2" s="32"/>
      <c r="O2" s="30"/>
      <c r="Q2" s="29"/>
      <c r="R2" s="29"/>
      <c r="S2" s="30"/>
    </row>
    <row r="3" spans="1:22">
      <c r="T3" s="37"/>
      <c r="U3" s="38"/>
      <c r="V3" s="39"/>
    </row>
    <row r="4" spans="1:22">
      <c r="F4" s="74">
        <v>2019</v>
      </c>
      <c r="G4" s="75"/>
      <c r="H4" s="40"/>
      <c r="I4" s="74">
        <v>2018</v>
      </c>
      <c r="J4" s="75"/>
      <c r="K4" s="41"/>
      <c r="L4" s="76" t="s">
        <v>19</v>
      </c>
      <c r="M4" s="77"/>
      <c r="N4" s="42"/>
      <c r="O4" s="43"/>
      <c r="Q4" s="78">
        <v>2017</v>
      </c>
      <c r="R4" s="79"/>
      <c r="S4" s="41"/>
      <c r="T4" s="78">
        <v>2016</v>
      </c>
      <c r="U4" s="79"/>
      <c r="V4" s="44"/>
    </row>
    <row r="5" spans="1:22">
      <c r="F5" s="45" t="s">
        <v>20</v>
      </c>
      <c r="G5" s="45" t="s">
        <v>20</v>
      </c>
      <c r="H5" s="43"/>
      <c r="I5" s="45" t="s">
        <v>20</v>
      </c>
      <c r="J5" s="45" t="s">
        <v>20</v>
      </c>
      <c r="K5" s="43"/>
      <c r="L5" s="46"/>
      <c r="M5" s="46"/>
      <c r="N5" s="42"/>
      <c r="O5" s="43"/>
      <c r="Q5" s="45" t="s">
        <v>20</v>
      </c>
      <c r="R5" s="45" t="s">
        <v>20</v>
      </c>
      <c r="S5" s="43"/>
      <c r="T5" s="47" t="s">
        <v>20</v>
      </c>
      <c r="U5" s="43" t="s">
        <v>20</v>
      </c>
      <c r="V5" s="48"/>
    </row>
    <row r="6" spans="1:22">
      <c r="A6" s="33" t="s">
        <v>21</v>
      </c>
      <c r="T6" s="49"/>
      <c r="U6" s="34"/>
      <c r="V6" s="50"/>
    </row>
    <row r="7" spans="1:22">
      <c r="B7" s="33" t="s">
        <v>22</v>
      </c>
      <c r="E7" s="51"/>
      <c r="F7" s="51"/>
      <c r="G7" s="51">
        <v>315</v>
      </c>
      <c r="I7" s="51"/>
      <c r="J7" s="51">
        <v>350</v>
      </c>
      <c r="M7" s="35">
        <f>+G7-J7</f>
        <v>-35</v>
      </c>
      <c r="N7" s="52">
        <f>+M7/J7</f>
        <v>-0.1</v>
      </c>
      <c r="O7" s="53"/>
      <c r="Q7" s="51"/>
      <c r="R7" s="51">
        <v>355</v>
      </c>
      <c r="T7" s="49"/>
      <c r="U7" s="33">
        <v>370</v>
      </c>
      <c r="V7" s="50"/>
    </row>
    <row r="8" spans="1:22">
      <c r="B8" s="33" t="s">
        <v>23</v>
      </c>
      <c r="E8" s="51"/>
      <c r="F8" s="51"/>
      <c r="G8" s="51"/>
      <c r="I8" s="51"/>
      <c r="J8" s="51"/>
      <c r="N8" s="52"/>
      <c r="O8" s="53"/>
      <c r="Q8" s="51"/>
      <c r="R8" s="51"/>
      <c r="T8" s="49"/>
      <c r="V8" s="50"/>
    </row>
    <row r="9" spans="1:22">
      <c r="C9" s="33" t="s">
        <v>24</v>
      </c>
      <c r="E9" s="51"/>
      <c r="F9" s="51">
        <v>29.140000000000043</v>
      </c>
      <c r="G9" s="51"/>
      <c r="I9" s="51">
        <v>98.79000000000002</v>
      </c>
      <c r="J9" s="51"/>
      <c r="L9" s="35">
        <f>+F9-I9</f>
        <v>-69.649999999999977</v>
      </c>
      <c r="M9" s="54"/>
      <c r="N9" s="52">
        <f>+L9/I9</f>
        <v>-0.705030873570199</v>
      </c>
      <c r="P9" s="33" t="s">
        <v>24</v>
      </c>
      <c r="Q9" s="51">
        <v>28.439999999999941</v>
      </c>
      <c r="R9" s="51"/>
      <c r="T9" s="49">
        <v>-12.770000000000003</v>
      </c>
      <c r="U9" s="34"/>
      <c r="V9" s="50"/>
    </row>
    <row r="10" spans="1:22">
      <c r="C10" s="33" t="s">
        <v>25</v>
      </c>
      <c r="E10" s="51"/>
      <c r="F10" s="51">
        <v>402.97066666670003</v>
      </c>
      <c r="G10" s="51"/>
      <c r="I10" s="51">
        <v>290.12</v>
      </c>
      <c r="J10" s="51"/>
      <c r="L10" s="35">
        <f>+F10-I10</f>
        <v>112.85066666670002</v>
      </c>
      <c r="M10" s="54"/>
      <c r="N10" s="52">
        <f>+L10/I10</f>
        <v>0.38897927294464368</v>
      </c>
      <c r="P10" s="55" t="s">
        <v>26</v>
      </c>
      <c r="Q10" s="51">
        <v>485.14</v>
      </c>
      <c r="R10" s="51"/>
      <c r="T10" s="56">
        <v>61.069999999999993</v>
      </c>
      <c r="U10" s="34"/>
      <c r="V10" s="50"/>
    </row>
    <row r="11" spans="1:22">
      <c r="C11" s="33" t="s">
        <v>27</v>
      </c>
      <c r="E11" s="51"/>
      <c r="F11" s="51">
        <v>831.57066666669994</v>
      </c>
      <c r="G11" s="51"/>
      <c r="I11" s="51">
        <v>886.75</v>
      </c>
      <c r="J11" s="51"/>
      <c r="L11" s="35">
        <f>+F11-I11</f>
        <v>-55.179333333300065</v>
      </c>
      <c r="N11" s="52">
        <f>+L11/I11</f>
        <v>-6.2226482473414224E-2</v>
      </c>
      <c r="P11" s="55" t="s">
        <v>27</v>
      </c>
      <c r="Q11" s="51">
        <v>740.31999999999994</v>
      </c>
      <c r="R11" s="51"/>
      <c r="T11" s="49">
        <v>719.16</v>
      </c>
      <c r="U11" s="34"/>
      <c r="V11" s="50"/>
    </row>
    <row r="12" spans="1:22">
      <c r="A12" s="57"/>
      <c r="C12" s="33" t="s">
        <v>28</v>
      </c>
      <c r="E12" s="51"/>
      <c r="F12" s="51">
        <v>88.670666666700001</v>
      </c>
      <c r="G12" s="58"/>
      <c r="I12" s="51">
        <v>101.35</v>
      </c>
      <c r="J12" s="58"/>
      <c r="L12" s="35">
        <f>+F12-I12</f>
        <v>-12.679333333299994</v>
      </c>
      <c r="N12" s="52">
        <f>+L12/I12</f>
        <v>-0.12510442361420812</v>
      </c>
      <c r="P12" s="55" t="s">
        <v>28</v>
      </c>
      <c r="Q12" s="51">
        <v>207.08</v>
      </c>
      <c r="R12" s="58"/>
      <c r="T12" s="49">
        <v>161.88180327868852</v>
      </c>
      <c r="V12" s="50"/>
    </row>
    <row r="13" spans="1:22">
      <c r="A13" s="57"/>
      <c r="C13" s="33" t="s">
        <v>29</v>
      </c>
      <c r="E13" s="51"/>
      <c r="F13" s="51">
        <v>262.39999999999998</v>
      </c>
      <c r="G13" s="58"/>
      <c r="I13" s="51">
        <v>0</v>
      </c>
      <c r="J13" s="58"/>
      <c r="L13" s="35">
        <f>+F13-I13</f>
        <v>262.39999999999998</v>
      </c>
      <c r="N13" s="52"/>
      <c r="P13" s="33" t="s">
        <v>29</v>
      </c>
      <c r="Q13" s="51">
        <v>304.11</v>
      </c>
      <c r="R13" s="58"/>
      <c r="T13" s="49">
        <v>0</v>
      </c>
      <c r="V13" s="50"/>
    </row>
    <row r="14" spans="1:22">
      <c r="A14" s="57"/>
      <c r="C14" s="33" t="s">
        <v>30</v>
      </c>
      <c r="E14" s="51"/>
      <c r="F14" s="51">
        <v>244.2513333334</v>
      </c>
      <c r="G14" s="58"/>
      <c r="I14" s="51"/>
      <c r="J14" s="58"/>
      <c r="N14" s="52"/>
      <c r="P14" s="55"/>
      <c r="Q14" s="51"/>
      <c r="R14" s="58"/>
      <c r="T14" s="49"/>
      <c r="V14" s="50"/>
    </row>
    <row r="15" spans="1:22">
      <c r="A15" s="57"/>
      <c r="C15" s="33" t="s">
        <v>31</v>
      </c>
      <c r="E15" s="51"/>
      <c r="F15" s="51">
        <v>211.7506666667</v>
      </c>
      <c r="G15" s="58"/>
      <c r="I15" s="51"/>
      <c r="J15" s="58"/>
      <c r="N15" s="52"/>
      <c r="P15" s="55"/>
      <c r="Q15" s="51"/>
      <c r="R15" s="58"/>
      <c r="T15" s="49"/>
      <c r="V15" s="50"/>
    </row>
    <row r="16" spans="1:22">
      <c r="A16" s="57"/>
      <c r="C16" s="33" t="s">
        <v>32</v>
      </c>
      <c r="E16" s="51"/>
      <c r="F16" s="51">
        <v>38.25</v>
      </c>
      <c r="G16" s="58"/>
      <c r="I16" s="51"/>
      <c r="J16" s="58"/>
      <c r="N16" s="52"/>
      <c r="P16" s="55"/>
      <c r="Q16" s="51"/>
      <c r="R16" s="58"/>
      <c r="T16" s="49"/>
      <c r="V16" s="50"/>
    </row>
    <row r="17" spans="1:22">
      <c r="A17" s="57"/>
      <c r="C17" s="33" t="s">
        <v>33</v>
      </c>
      <c r="E17" s="51"/>
      <c r="G17" s="58"/>
      <c r="I17" s="51">
        <v>244.95</v>
      </c>
      <c r="J17" s="58"/>
      <c r="N17" s="52"/>
      <c r="P17" s="55"/>
      <c r="Q17" s="51"/>
      <c r="R17" s="58"/>
      <c r="T17" s="49"/>
      <c r="V17" s="50"/>
    </row>
    <row r="18" spans="1:22">
      <c r="A18" s="57"/>
      <c r="C18" s="33" t="s">
        <v>34</v>
      </c>
      <c r="E18" s="51"/>
      <c r="G18" s="58"/>
      <c r="I18" s="51">
        <v>454.17</v>
      </c>
      <c r="J18" s="58"/>
      <c r="N18" s="52"/>
      <c r="P18" s="55"/>
      <c r="Q18" s="51"/>
      <c r="R18" s="58"/>
      <c r="T18" s="49"/>
      <c r="V18" s="50"/>
    </row>
    <row r="19" spans="1:22">
      <c r="A19" s="57"/>
      <c r="E19" s="51"/>
      <c r="G19" s="58"/>
      <c r="I19" s="51"/>
      <c r="J19" s="58"/>
      <c r="N19" s="52"/>
      <c r="P19" s="33" t="s">
        <v>35</v>
      </c>
      <c r="Q19" s="51">
        <v>519.26000000000022</v>
      </c>
      <c r="R19" s="58"/>
      <c r="T19" s="49"/>
      <c r="V19" s="50"/>
    </row>
    <row r="20" spans="1:22">
      <c r="A20" s="57"/>
      <c r="E20" s="51"/>
      <c r="F20" s="51"/>
      <c r="G20" s="58"/>
      <c r="I20" s="51"/>
      <c r="J20" s="58"/>
      <c r="N20" s="52"/>
      <c r="P20" s="33" t="s">
        <v>36</v>
      </c>
      <c r="Q20" s="51">
        <v>157.22999999999999</v>
      </c>
      <c r="R20" s="58"/>
      <c r="T20" s="49"/>
      <c r="V20" s="50"/>
    </row>
    <row r="21" spans="1:22">
      <c r="A21" s="57"/>
      <c r="E21" s="51"/>
      <c r="F21" s="51"/>
      <c r="G21" s="58"/>
      <c r="I21" s="51"/>
      <c r="J21" s="58"/>
      <c r="N21" s="52"/>
      <c r="P21" s="33" t="s">
        <v>37</v>
      </c>
      <c r="Q21" s="51">
        <v>345.88</v>
      </c>
      <c r="R21" s="58"/>
      <c r="T21" s="49"/>
      <c r="V21" s="50"/>
    </row>
    <row r="22" spans="1:22">
      <c r="A22" s="57"/>
      <c r="H22" s="33"/>
      <c r="J22" s="58"/>
      <c r="N22" s="52"/>
      <c r="P22" s="33" t="s">
        <v>38</v>
      </c>
      <c r="R22" s="58"/>
      <c r="T22" s="49">
        <v>59.31</v>
      </c>
      <c r="V22" s="50"/>
    </row>
    <row r="23" spans="1:22">
      <c r="A23" s="57"/>
      <c r="H23" s="33"/>
      <c r="J23" s="58"/>
      <c r="N23" s="52"/>
      <c r="P23" s="33" t="s">
        <v>39</v>
      </c>
      <c r="R23" s="58"/>
      <c r="T23" s="49">
        <v>250.59</v>
      </c>
      <c r="V23" s="50"/>
    </row>
    <row r="24" spans="1:22">
      <c r="A24" s="57"/>
      <c r="J24" s="58"/>
      <c r="N24" s="52"/>
      <c r="P24" s="33" t="s">
        <v>40</v>
      </c>
      <c r="R24" s="58"/>
      <c r="T24" s="49">
        <v>205.05425531914892</v>
      </c>
      <c r="V24" s="50"/>
    </row>
    <row r="25" spans="1:22">
      <c r="A25" s="57"/>
      <c r="E25" s="51"/>
      <c r="F25" s="59"/>
      <c r="G25" s="51"/>
      <c r="I25" s="60"/>
      <c r="L25" s="61"/>
      <c r="M25" s="52"/>
      <c r="Q25" s="60"/>
      <c r="T25" s="62"/>
      <c r="V25" s="50"/>
    </row>
    <row r="26" spans="1:22">
      <c r="A26" s="57"/>
      <c r="E26" s="51"/>
      <c r="F26" s="51"/>
      <c r="G26" s="51">
        <f>SUM(F9:F25)</f>
        <v>2109.0040000002</v>
      </c>
      <c r="J26" s="33">
        <f>SUM(I9:I25)</f>
        <v>2076.13</v>
      </c>
      <c r="M26" s="35">
        <f t="shared" ref="M26:M33" si="0">+G26-J26</f>
        <v>32.874000000199885</v>
      </c>
      <c r="N26" s="52">
        <f>+M26/J26</f>
        <v>1.5834268567093527E-2</v>
      </c>
      <c r="R26" s="33">
        <f>SUM(Q9:Q25)</f>
        <v>2787.46</v>
      </c>
      <c r="T26" s="56"/>
      <c r="U26" s="33">
        <f>SUM(T9:T25)</f>
        <v>1444.2960585978374</v>
      </c>
      <c r="V26" s="50"/>
    </row>
    <row r="27" spans="1:22">
      <c r="E27" s="51"/>
      <c r="F27" s="51"/>
      <c r="G27" s="51"/>
      <c r="N27" s="52"/>
      <c r="T27" s="56"/>
      <c r="V27" s="50"/>
    </row>
    <row r="28" spans="1:22">
      <c r="A28" s="57"/>
      <c r="B28" s="33" t="s">
        <v>41</v>
      </c>
      <c r="E28" s="51"/>
      <c r="G28" s="51">
        <v>19</v>
      </c>
      <c r="H28" s="51"/>
      <c r="J28" s="51">
        <v>55</v>
      </c>
      <c r="K28" s="33"/>
      <c r="L28" s="34"/>
      <c r="M28" s="35">
        <f>+G28-J28</f>
        <v>-36</v>
      </c>
      <c r="N28" s="52">
        <f>+M28/J28</f>
        <v>-0.65454545454545454</v>
      </c>
      <c r="R28" s="51">
        <v>0</v>
      </c>
      <c r="T28" s="56"/>
      <c r="U28" s="33">
        <v>41.2</v>
      </c>
      <c r="V28" s="50"/>
    </row>
    <row r="29" spans="1:22">
      <c r="A29" s="57"/>
      <c r="B29" s="33" t="s">
        <v>42</v>
      </c>
      <c r="E29" s="51"/>
      <c r="F29" s="51"/>
      <c r="G29" s="51">
        <v>1470</v>
      </c>
      <c r="J29" s="51">
        <v>1345</v>
      </c>
      <c r="M29" s="35">
        <f t="shared" si="0"/>
        <v>125</v>
      </c>
      <c r="N29" s="52">
        <f>+M29/J29</f>
        <v>9.2936802973977689E-2</v>
      </c>
      <c r="R29" s="51">
        <v>1250</v>
      </c>
      <c r="T29" s="56"/>
      <c r="U29" s="33">
        <v>1378</v>
      </c>
      <c r="V29" s="50"/>
    </row>
    <row r="30" spans="1:22">
      <c r="B30" s="33" t="s">
        <v>43</v>
      </c>
      <c r="E30" s="51"/>
      <c r="F30" s="51"/>
      <c r="G30" s="51">
        <v>10</v>
      </c>
      <c r="J30" s="51">
        <v>0</v>
      </c>
      <c r="M30" s="35">
        <f t="shared" si="0"/>
        <v>10</v>
      </c>
      <c r="N30" s="52"/>
      <c r="R30" s="51">
        <v>0</v>
      </c>
      <c r="T30" s="56"/>
      <c r="U30" s="33">
        <v>931</v>
      </c>
      <c r="V30" s="50"/>
    </row>
    <row r="31" spans="1:22">
      <c r="B31" s="33" t="s">
        <v>44</v>
      </c>
      <c r="E31" s="51"/>
      <c r="F31" s="51"/>
      <c r="G31" s="51">
        <v>0</v>
      </c>
      <c r="J31" s="51">
        <v>0</v>
      </c>
      <c r="M31" s="35">
        <f t="shared" si="0"/>
        <v>0</v>
      </c>
      <c r="N31" s="52"/>
      <c r="R31" s="51">
        <v>11.79</v>
      </c>
      <c r="T31" s="56"/>
      <c r="U31" s="33">
        <v>100</v>
      </c>
      <c r="V31" s="50"/>
    </row>
    <row r="32" spans="1:22">
      <c r="B32" s="33" t="s">
        <v>5</v>
      </c>
      <c r="E32" s="51"/>
      <c r="F32" s="51"/>
      <c r="G32" s="59">
        <v>13.959999999999999</v>
      </c>
      <c r="J32" s="59">
        <v>7.05</v>
      </c>
      <c r="M32" s="61">
        <f t="shared" si="0"/>
        <v>6.9099999999999993</v>
      </c>
      <c r="N32" s="52">
        <f>+M32/J32</f>
        <v>0.98014184397163118</v>
      </c>
      <c r="R32" s="59">
        <v>1.5</v>
      </c>
      <c r="T32" s="56"/>
      <c r="U32" s="60">
        <v>3</v>
      </c>
      <c r="V32" s="50"/>
    </row>
    <row r="33" spans="1:22">
      <c r="E33" s="51"/>
      <c r="F33" s="51"/>
      <c r="G33" s="58">
        <f>SUM(G7:G32)</f>
        <v>3936.9640000002</v>
      </c>
      <c r="J33" s="34">
        <f>SUM(J7:J32)</f>
        <v>3833.1800000000003</v>
      </c>
      <c r="M33" s="36">
        <f t="shared" si="0"/>
        <v>103.78400000019974</v>
      </c>
      <c r="N33" s="52">
        <f>+M33/J33</f>
        <v>2.7075169963372378E-2</v>
      </c>
      <c r="O33" s="53"/>
      <c r="R33" s="34">
        <f>SUM(R7:R32)</f>
        <v>4405.75</v>
      </c>
      <c r="T33" s="49"/>
      <c r="U33" s="34">
        <f>SUM(U7:U32)</f>
        <v>4267.496058597837</v>
      </c>
      <c r="V33" s="50"/>
    </row>
    <row r="34" spans="1:22">
      <c r="A34" s="33" t="s">
        <v>45</v>
      </c>
      <c r="E34" s="51"/>
      <c r="F34" s="51"/>
      <c r="G34" s="51"/>
      <c r="T34" s="49"/>
      <c r="U34" s="34"/>
      <c r="V34" s="50"/>
    </row>
    <row r="35" spans="1:22">
      <c r="B35" s="33" t="s">
        <v>41</v>
      </c>
      <c r="E35" s="51"/>
      <c r="F35" s="51">
        <v>39.68</v>
      </c>
      <c r="G35" s="51"/>
      <c r="I35" s="51">
        <v>51.05</v>
      </c>
      <c r="L35" s="35">
        <f t="shared" ref="L35:L40" si="1">-F35+I35</f>
        <v>11.369999999999997</v>
      </c>
      <c r="Q35" s="51">
        <v>0</v>
      </c>
      <c r="T35" s="49">
        <v>60.819999999999993</v>
      </c>
      <c r="U35" s="34"/>
      <c r="V35" s="50"/>
    </row>
    <row r="36" spans="1:22">
      <c r="B36" s="33" t="s">
        <v>42</v>
      </c>
      <c r="E36" s="51"/>
      <c r="F36" s="51">
        <v>1405.05</v>
      </c>
      <c r="G36" s="51"/>
      <c r="I36" s="51">
        <v>4507.5139999991998</v>
      </c>
      <c r="L36" s="35">
        <f t="shared" si="1"/>
        <v>3102.4639999991996</v>
      </c>
      <c r="Q36" s="51">
        <v>1212.31</v>
      </c>
      <c r="T36" s="49">
        <v>5293.2699999999995</v>
      </c>
      <c r="U36" s="34"/>
      <c r="V36" s="50"/>
    </row>
    <row r="37" spans="1:22">
      <c r="B37" s="33" t="s">
        <v>46</v>
      </c>
      <c r="E37" s="51"/>
      <c r="F37" s="51">
        <v>119.25999999999999</v>
      </c>
      <c r="G37" s="51"/>
      <c r="I37" s="51">
        <v>100.22</v>
      </c>
      <c r="L37" s="35">
        <f t="shared" si="1"/>
        <v>-19.039999999999992</v>
      </c>
      <c r="Q37" s="51">
        <v>181.28</v>
      </c>
      <c r="T37" s="49">
        <v>106.24</v>
      </c>
      <c r="U37" s="34"/>
      <c r="V37" s="50"/>
    </row>
    <row r="38" spans="1:22">
      <c r="B38" s="33" t="s">
        <v>43</v>
      </c>
      <c r="E38" s="51"/>
      <c r="F38" s="51">
        <v>0</v>
      </c>
      <c r="G38" s="51"/>
      <c r="I38" s="51">
        <v>0</v>
      </c>
      <c r="L38" s="35">
        <f t="shared" si="1"/>
        <v>0</v>
      </c>
      <c r="Q38" s="51">
        <v>0</v>
      </c>
      <c r="T38" s="49"/>
      <c r="U38" s="34"/>
      <c r="V38" s="50"/>
    </row>
    <row r="39" spans="1:22">
      <c r="B39" s="33" t="s">
        <v>47</v>
      </c>
      <c r="E39" s="51"/>
      <c r="F39" s="51">
        <v>198.51</v>
      </c>
      <c r="G39" s="51"/>
      <c r="I39" s="51">
        <v>194.44</v>
      </c>
      <c r="L39" s="35">
        <f t="shared" si="1"/>
        <v>-4.0699999999999932</v>
      </c>
      <c r="Q39" s="51">
        <v>223</v>
      </c>
      <c r="T39" s="49">
        <v>214.25</v>
      </c>
      <c r="U39" s="34"/>
      <c r="V39" s="50"/>
    </row>
    <row r="40" spans="1:22">
      <c r="B40" s="33" t="s">
        <v>44</v>
      </c>
      <c r="E40" s="51"/>
      <c r="F40" s="59">
        <v>128.05000000000001</v>
      </c>
      <c r="G40" s="51"/>
      <c r="I40" s="59">
        <v>59.97</v>
      </c>
      <c r="L40" s="61">
        <f t="shared" si="1"/>
        <v>-68.080000000000013</v>
      </c>
      <c r="M40" s="36"/>
      <c r="Q40" s="59">
        <v>39.730000000000004</v>
      </c>
      <c r="T40" s="49">
        <v>175.15</v>
      </c>
      <c r="U40" s="34"/>
      <c r="V40" s="50"/>
    </row>
    <row r="41" spans="1:22">
      <c r="E41" s="51"/>
      <c r="F41" s="51"/>
      <c r="G41" s="51">
        <f>-SUM(F35:F40)</f>
        <v>-1890.55</v>
      </c>
      <c r="J41" s="33">
        <f>-SUM(I35:I40)</f>
        <v>-4913.1939999992001</v>
      </c>
      <c r="M41" s="35">
        <f>-G41+J41</f>
        <v>-3022.6439999991999</v>
      </c>
      <c r="N41" s="52">
        <f>+M41/J41</f>
        <v>0.61520957649946084</v>
      </c>
      <c r="O41" s="53"/>
      <c r="R41" s="33">
        <f>-SUM(Q35:Q40)</f>
        <v>-1656.32</v>
      </c>
      <c r="T41" s="49"/>
      <c r="U41" s="34">
        <f>-SUM(T35:T40)</f>
        <v>-5849.7299999999987</v>
      </c>
      <c r="V41" s="50"/>
    </row>
    <row r="42" spans="1:22">
      <c r="E42" s="51"/>
      <c r="F42" s="51"/>
      <c r="G42" s="59"/>
      <c r="J42" s="60"/>
      <c r="L42" s="36"/>
      <c r="M42" s="61"/>
      <c r="R42" s="60"/>
      <c r="T42" s="49"/>
      <c r="U42" s="60"/>
      <c r="V42" s="50"/>
    </row>
    <row r="43" spans="1:22">
      <c r="A43" s="55" t="s">
        <v>48</v>
      </c>
      <c r="B43" s="55"/>
      <c r="E43" s="51"/>
      <c r="F43" s="51"/>
      <c r="G43" s="51">
        <f>SUM(G33:G42)</f>
        <v>2046.4140000002001</v>
      </c>
      <c r="J43" s="33">
        <f>SUM(J33:J42)</f>
        <v>-1080.0139999991998</v>
      </c>
      <c r="M43" s="35">
        <f>+G43-J43</f>
        <v>3126.4279999993996</v>
      </c>
      <c r="R43" s="33">
        <f>SUM(R33:R42)</f>
        <v>2749.4300000000003</v>
      </c>
      <c r="T43" s="49"/>
      <c r="U43" s="33">
        <f>SUM(U33:U42)</f>
        <v>-1582.2339414021617</v>
      </c>
      <c r="V43" s="50"/>
    </row>
    <row r="44" spans="1:22">
      <c r="A44" s="55"/>
      <c r="B44" s="55"/>
      <c r="T44" s="49"/>
      <c r="U44" s="34"/>
      <c r="V44" s="50"/>
    </row>
    <row r="45" spans="1:22">
      <c r="A45" s="55" t="s">
        <v>49</v>
      </c>
      <c r="B45" s="55"/>
      <c r="G45" s="33">
        <f>+J47</f>
        <v>8747.6560000007994</v>
      </c>
      <c r="J45" s="33">
        <f>+R47</f>
        <v>9827.67</v>
      </c>
      <c r="M45" s="35">
        <f>+G45-J45</f>
        <v>-1080.0139999992007</v>
      </c>
      <c r="R45" s="33">
        <v>7078.24</v>
      </c>
      <c r="T45" s="49"/>
      <c r="U45" s="33">
        <v>8660.4742553191481</v>
      </c>
      <c r="V45" s="50"/>
    </row>
    <row r="46" spans="1:22">
      <c r="A46" s="55"/>
      <c r="B46" s="55"/>
      <c r="T46" s="49"/>
      <c r="U46" s="34"/>
      <c r="V46" s="50"/>
    </row>
    <row r="47" spans="1:22" ht="15.75" thickBot="1">
      <c r="A47" s="55" t="s">
        <v>50</v>
      </c>
      <c r="B47" s="55"/>
      <c r="G47" s="63">
        <f>SUM(G43:G46)</f>
        <v>10794.070000001</v>
      </c>
      <c r="J47" s="63">
        <f>SUM(J43:J46)</f>
        <v>8747.6560000007994</v>
      </c>
      <c r="L47" s="36"/>
      <c r="M47" s="64">
        <f>+G47-J47</f>
        <v>2046.4140000002008</v>
      </c>
      <c r="N47" s="52">
        <f>+M47/J47</f>
        <v>0.23393855451106144</v>
      </c>
      <c r="O47" s="53"/>
      <c r="R47" s="63">
        <f>SUM(R43:R46)</f>
        <v>9827.67</v>
      </c>
      <c r="T47" s="49"/>
      <c r="U47" s="63">
        <f>SUM(U43:U46)</f>
        <v>7078.2403139169865</v>
      </c>
      <c r="V47" s="50"/>
    </row>
    <row r="48" spans="1:22" ht="15.75" thickTop="1">
      <c r="T48" s="49"/>
      <c r="U48" s="34"/>
      <c r="V48" s="50"/>
    </row>
    <row r="49" spans="1:22">
      <c r="A49" s="33" t="s">
        <v>51</v>
      </c>
      <c r="T49" s="49"/>
      <c r="U49" s="34"/>
      <c r="V49" s="50"/>
    </row>
    <row r="50" spans="1:22">
      <c r="T50" s="49"/>
      <c r="U50" s="34"/>
      <c r="V50" s="50"/>
    </row>
    <row r="51" spans="1:22">
      <c r="A51" s="33" t="s">
        <v>52</v>
      </c>
      <c r="G51" s="51">
        <v>18.060000000000002</v>
      </c>
      <c r="J51" s="51">
        <v>116.41599999979996</v>
      </c>
      <c r="L51" s="65"/>
      <c r="M51" s="35">
        <f t="shared" ref="M51:M58" si="2">+G51-J51</f>
        <v>-98.355999999799963</v>
      </c>
      <c r="N51" s="52">
        <f t="shared" ref="N51:N58" si="3">+M51/J51</f>
        <v>-0.84486668499148709</v>
      </c>
      <c r="O51" s="53"/>
      <c r="R51" s="51">
        <v>100.11000000000007</v>
      </c>
      <c r="T51" s="66"/>
      <c r="U51" s="51">
        <v>144.39999999999986</v>
      </c>
      <c r="V51" s="50"/>
    </row>
    <row r="52" spans="1:22">
      <c r="A52" s="33" t="s">
        <v>53</v>
      </c>
      <c r="G52" s="51">
        <v>3197.2899999999991</v>
      </c>
      <c r="J52" s="51">
        <v>4061.8999999999978</v>
      </c>
      <c r="L52" s="65"/>
      <c r="M52" s="35">
        <f t="shared" si="2"/>
        <v>-864.60999999999876</v>
      </c>
      <c r="N52" s="52">
        <f t="shared" si="3"/>
        <v>-0.21285851448829346</v>
      </c>
      <c r="O52" s="53"/>
      <c r="R52" s="51">
        <v>3665.279999999997</v>
      </c>
      <c r="T52" s="66"/>
      <c r="U52" s="51">
        <v>2400.449999999998</v>
      </c>
      <c r="V52" s="50"/>
    </row>
    <row r="53" spans="1:22">
      <c r="A53" s="33" t="s">
        <v>54</v>
      </c>
      <c r="G53" s="51">
        <v>4.26</v>
      </c>
      <c r="J53" s="51">
        <v>699.26000000000022</v>
      </c>
      <c r="L53" s="65"/>
      <c r="M53" s="35">
        <f t="shared" si="2"/>
        <v>-695.00000000000023</v>
      </c>
      <c r="N53" s="52">
        <f t="shared" si="3"/>
        <v>-0.99390784543660438</v>
      </c>
      <c r="O53" s="53"/>
      <c r="R53" s="51">
        <v>699.26000000000022</v>
      </c>
      <c r="T53" s="66"/>
      <c r="U53" s="51" t="s">
        <v>55</v>
      </c>
      <c r="V53" s="50"/>
    </row>
    <row r="54" spans="1:22" ht="15.75" customHeight="1">
      <c r="A54" s="33" t="s">
        <v>56</v>
      </c>
      <c r="G54" s="33">
        <v>7724.46</v>
      </c>
      <c r="J54" s="33">
        <v>6015.5</v>
      </c>
      <c r="L54" s="65"/>
      <c r="M54" s="35">
        <f t="shared" si="2"/>
        <v>1708.96</v>
      </c>
      <c r="N54" s="52">
        <f t="shared" si="3"/>
        <v>0.28409276036904663</v>
      </c>
      <c r="O54" s="53"/>
      <c r="R54" s="33">
        <v>6008.45</v>
      </c>
      <c r="T54" s="66"/>
      <c r="U54" s="33">
        <v>6006.95</v>
      </c>
      <c r="V54" s="50"/>
    </row>
    <row r="55" spans="1:22">
      <c r="A55" s="33" t="s">
        <v>57</v>
      </c>
      <c r="G55" s="51">
        <v>0</v>
      </c>
      <c r="J55" s="51">
        <v>0</v>
      </c>
      <c r="L55" s="46"/>
      <c r="M55" s="35">
        <f>+G57-J55</f>
        <v>250</v>
      </c>
      <c r="N55" s="52"/>
      <c r="O55" s="43"/>
      <c r="R55" s="51">
        <v>0</v>
      </c>
      <c r="T55" s="49"/>
      <c r="U55" s="51">
        <v>32</v>
      </c>
      <c r="V55" s="50"/>
    </row>
    <row r="56" spans="1:22" ht="15.75" customHeight="1">
      <c r="A56" s="33" t="s">
        <v>58</v>
      </c>
      <c r="G56" s="33">
        <v>-400</v>
      </c>
      <c r="J56" s="33">
        <v>-400</v>
      </c>
      <c r="L56" s="65"/>
      <c r="M56" s="35">
        <f>+G56-J56</f>
        <v>0</v>
      </c>
      <c r="N56" s="52">
        <f t="shared" si="3"/>
        <v>0</v>
      </c>
      <c r="O56" s="53"/>
      <c r="R56" s="33">
        <v>-400</v>
      </c>
      <c r="T56" s="66"/>
      <c r="U56" s="33">
        <v>-400</v>
      </c>
      <c r="V56" s="50"/>
    </row>
    <row r="57" spans="1:22">
      <c r="A57" s="33" t="s">
        <v>59</v>
      </c>
      <c r="G57" s="51">
        <v>250</v>
      </c>
      <c r="J57" s="51">
        <v>-1745.4199999999998</v>
      </c>
      <c r="M57" s="35">
        <f>+G57-J57</f>
        <v>1995.4199999999998</v>
      </c>
      <c r="N57" s="52">
        <f t="shared" si="3"/>
        <v>-1.1432320014666957</v>
      </c>
      <c r="O57" s="53"/>
      <c r="R57" s="51">
        <v>-245.43</v>
      </c>
      <c r="T57" s="49"/>
      <c r="U57" s="51">
        <v>-1105.5581967213116</v>
      </c>
      <c r="V57" s="50"/>
    </row>
    <row r="58" spans="1:22" ht="15.75" thickBot="1">
      <c r="G58" s="63">
        <f>SUM(G51:G57)</f>
        <v>10794.07</v>
      </c>
      <c r="J58" s="63">
        <f>SUM(J51:J57)</f>
        <v>8747.6559999997971</v>
      </c>
      <c r="L58" s="36"/>
      <c r="M58" s="64">
        <f t="shared" si="2"/>
        <v>2046.4140000002026</v>
      </c>
      <c r="N58" s="52">
        <f t="shared" si="3"/>
        <v>0.23393855451108847</v>
      </c>
      <c r="O58" s="53"/>
      <c r="R58" s="63">
        <f>SUM(R51:R57)</f>
        <v>9827.6699999999983</v>
      </c>
      <c r="T58" s="49"/>
      <c r="U58" s="63">
        <f>SUM(U51:U57)</f>
        <v>7078.2418032786863</v>
      </c>
      <c r="V58" s="50"/>
    </row>
    <row r="59" spans="1:22" ht="15.75" thickTop="1">
      <c r="G59" s="33">
        <f>+G47-G58</f>
        <v>1.0004441719502211E-9</v>
      </c>
      <c r="J59" s="33">
        <f>+J47-J58</f>
        <v>1.0022631613537669E-9</v>
      </c>
      <c r="M59" s="35">
        <f>+M47-M58</f>
        <v>-1.8189894035458565E-12</v>
      </c>
      <c r="R59" s="33">
        <f>+R47-R58</f>
        <v>0</v>
      </c>
      <c r="T59" s="67"/>
      <c r="U59" s="60">
        <f>+U47-U58</f>
        <v>-1.4893616998961079E-3</v>
      </c>
      <c r="V59" s="68"/>
    </row>
    <row r="60" spans="1:22">
      <c r="A60" s="33" t="s">
        <v>60</v>
      </c>
    </row>
    <row r="61" spans="1:22" ht="15" customHeight="1">
      <c r="C61" s="73" t="s">
        <v>61</v>
      </c>
      <c r="D61" s="73"/>
      <c r="E61" s="73"/>
      <c r="F61" s="73"/>
      <c r="G61" s="73"/>
      <c r="H61" s="73"/>
      <c r="I61" s="73"/>
      <c r="J61" s="73"/>
      <c r="K61" s="73"/>
      <c r="L61" s="73"/>
      <c r="M61" s="73"/>
      <c r="S61" s="33"/>
    </row>
    <row r="62" spans="1:22">
      <c r="C62" s="73"/>
      <c r="D62" s="73"/>
      <c r="E62" s="73"/>
      <c r="F62" s="73"/>
      <c r="G62" s="73"/>
      <c r="H62" s="73"/>
      <c r="I62" s="73"/>
      <c r="J62" s="73"/>
      <c r="K62" s="73"/>
      <c r="L62" s="73"/>
      <c r="M62" s="73"/>
      <c r="S62" s="33"/>
    </row>
    <row r="63" spans="1:22">
      <c r="C63" s="73"/>
      <c r="D63" s="73"/>
      <c r="E63" s="73"/>
      <c r="F63" s="73"/>
      <c r="G63" s="73"/>
      <c r="H63" s="73"/>
      <c r="I63" s="73"/>
      <c r="J63" s="73"/>
      <c r="K63" s="73"/>
      <c r="L63" s="73"/>
      <c r="M63" s="73"/>
      <c r="S63" s="33"/>
    </row>
    <row r="64" spans="1:22" ht="27" customHeight="1">
      <c r="C64" s="73"/>
      <c r="D64" s="73"/>
      <c r="E64" s="73"/>
      <c r="F64" s="73"/>
      <c r="G64" s="73"/>
      <c r="H64" s="73"/>
      <c r="I64" s="73"/>
      <c r="J64" s="73"/>
      <c r="K64" s="73"/>
      <c r="L64" s="73"/>
      <c r="M64" s="73"/>
    </row>
    <row r="65" spans="3:19">
      <c r="C65" s="55" t="s">
        <v>62</v>
      </c>
      <c r="D65" s="55"/>
      <c r="E65" s="55"/>
      <c r="F65" s="55"/>
      <c r="G65" s="55"/>
      <c r="H65" s="69"/>
      <c r="I65" s="55"/>
      <c r="J65" s="81" t="s">
        <v>63</v>
      </c>
      <c r="K65" s="82"/>
      <c r="L65" s="83"/>
      <c r="M65" s="70"/>
      <c r="R65" s="71"/>
      <c r="S65" s="72"/>
    </row>
  </sheetData>
  <mergeCells count="6">
    <mergeCell ref="T4:U4"/>
    <mergeCell ref="C61:M64"/>
    <mergeCell ref="F4:G4"/>
    <mergeCell ref="I4:J4"/>
    <mergeCell ref="L4:M4"/>
    <mergeCell ref="Q4:R4"/>
  </mergeCells>
  <pageMargins left="0.23622047244094491" right="0.15748031496062992" top="0.19685039370078741" bottom="0.31496062992125984" header="0.15748031496062992" footer="0.15748031496062992"/>
  <pageSetup paperSize="9" scale="57" orientation="landscape" horizontalDpi="4294967293" r:id="rId1"/>
  <headerFooter alignWithMargins="0">
    <oddFooter>&amp;L&amp;F &amp;A&amp;R&amp;D&amp;T</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47"/>
  <sheetViews>
    <sheetView tabSelected="1" zoomScaleNormal="100" workbookViewId="0">
      <pane xSplit="1" ySplit="3" topLeftCell="B22"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24" style="1" customWidth="1"/>
    <col min="2" max="2" width="9.140625" style="1"/>
    <col min="3" max="3" width="9.5703125" style="1" bestFit="1" customWidth="1"/>
    <col min="4" max="4" width="10.42578125" style="1" customWidth="1"/>
    <col min="5" max="5" width="2.5703125" style="1" customWidth="1"/>
    <col min="6" max="6" width="11" style="1" bestFit="1" customWidth="1"/>
    <col min="7" max="7" width="7.5703125" style="1" customWidth="1"/>
    <col min="8" max="8" width="4.85546875" style="1" customWidth="1"/>
    <col min="9" max="10" width="11.42578125" style="1" customWidth="1"/>
    <col min="11" max="11" width="6.42578125" style="1" customWidth="1"/>
    <col min="12" max="12" width="13.140625" style="2" customWidth="1"/>
    <col min="13" max="13" width="9.85546875" style="2" customWidth="1"/>
    <col min="14" max="14" width="8.85546875" style="2" customWidth="1"/>
    <col min="15" max="15" width="9.28515625" style="1" bestFit="1" customWidth="1"/>
    <col min="16" max="16384" width="9.140625" style="1"/>
  </cols>
  <sheetData>
    <row r="1" spans="1:15">
      <c r="A1" s="28" t="s">
        <v>16</v>
      </c>
    </row>
    <row r="2" spans="1:15">
      <c r="A2" s="28" t="s">
        <v>15</v>
      </c>
    </row>
    <row r="3" spans="1:15" s="22" customFormat="1" ht="25.5">
      <c r="C3" s="27" t="s">
        <v>14</v>
      </c>
      <c r="D3" s="27" t="s">
        <v>13</v>
      </c>
      <c r="E3" s="27"/>
      <c r="F3" s="27" t="s">
        <v>12</v>
      </c>
      <c r="I3" s="26" t="s">
        <v>11</v>
      </c>
      <c r="J3" s="80" t="s">
        <v>10</v>
      </c>
      <c r="K3" s="80"/>
      <c r="L3" s="25"/>
      <c r="M3" s="25"/>
      <c r="N3" s="24"/>
      <c r="O3" s="23" t="s">
        <v>9</v>
      </c>
    </row>
    <row r="4" spans="1:15">
      <c r="A4" s="7"/>
      <c r="N4" s="13"/>
      <c r="O4" s="18"/>
    </row>
    <row r="5" spans="1:15">
      <c r="A5" s="7" t="str">
        <f>+[1]Receipts!I5</f>
        <v>Subscriptions</v>
      </c>
      <c r="C5" s="7">
        <v>315</v>
      </c>
      <c r="D5" s="7"/>
      <c r="E5" s="7"/>
      <c r="F5" s="7">
        <f>+C5+D5</f>
        <v>315</v>
      </c>
      <c r="G5" s="19"/>
      <c r="I5" s="18">
        <v>350</v>
      </c>
      <c r="J5" s="2">
        <f>+F5-I5</f>
        <v>-35</v>
      </c>
      <c r="K5" s="14">
        <f>+J5/I5</f>
        <v>-0.1</v>
      </c>
      <c r="N5" s="13"/>
      <c r="O5" s="18">
        <v>300</v>
      </c>
    </row>
    <row r="6" spans="1:15">
      <c r="A6" s="7"/>
      <c r="C6" s="7"/>
      <c r="D6" s="7"/>
      <c r="E6" s="7"/>
      <c r="F6" s="7"/>
      <c r="G6" s="19"/>
      <c r="I6" s="18"/>
      <c r="N6" s="13"/>
      <c r="O6" s="18"/>
    </row>
    <row r="7" spans="1:15">
      <c r="A7" s="7" t="str">
        <f>+[1]Receipts!J5</f>
        <v>AGM</v>
      </c>
      <c r="C7" s="7">
        <v>19</v>
      </c>
      <c r="D7" s="7">
        <v>-39.68</v>
      </c>
      <c r="F7" s="7">
        <f>+C7+D7</f>
        <v>-20.68</v>
      </c>
      <c r="G7" s="14"/>
      <c r="H7" s="21"/>
      <c r="I7" s="18">
        <v>0</v>
      </c>
      <c r="J7" s="2">
        <f>+F7-I7</f>
        <v>-20.68</v>
      </c>
      <c r="K7" s="14"/>
      <c r="N7" s="13"/>
      <c r="O7" s="18">
        <v>-50</v>
      </c>
    </row>
    <row r="8" spans="1:15">
      <c r="A8" s="7"/>
      <c r="C8" s="7"/>
      <c r="D8" s="7"/>
      <c r="E8" s="7"/>
      <c r="F8" s="7"/>
      <c r="G8" s="19"/>
      <c r="I8" s="18"/>
      <c r="N8" s="13"/>
      <c r="O8" s="18"/>
    </row>
    <row r="9" spans="1:15">
      <c r="A9" s="7" t="str">
        <f>+[1]Receipts!K5</f>
        <v>Petanque Challenge</v>
      </c>
      <c r="B9" s="7"/>
      <c r="C9" s="7">
        <v>44</v>
      </c>
      <c r="D9" s="7">
        <v>-5.75</v>
      </c>
      <c r="F9" s="7">
        <f>+C9+D9</f>
        <v>38.25</v>
      </c>
      <c r="G9" s="14">
        <f>+F9/C9</f>
        <v>0.86931818181818177</v>
      </c>
      <c r="H9" s="21"/>
      <c r="I9" s="18">
        <v>0</v>
      </c>
      <c r="J9" s="2">
        <f>+F9-I9</f>
        <v>38.25</v>
      </c>
      <c r="K9" s="14"/>
      <c r="N9" s="13"/>
      <c r="O9" s="18">
        <v>0</v>
      </c>
    </row>
    <row r="10" spans="1:15">
      <c r="A10" s="7"/>
      <c r="C10" s="7"/>
      <c r="D10" s="7"/>
      <c r="E10" s="7"/>
      <c r="F10" s="7"/>
      <c r="G10" s="19"/>
      <c r="I10" s="18"/>
      <c r="N10" s="13"/>
      <c r="O10" s="18"/>
    </row>
    <row r="11" spans="1:15">
      <c r="A11" s="7" t="str">
        <f>+[1]Receipts!L5</f>
        <v>Repas de Noel</v>
      </c>
      <c r="C11" s="7">
        <v>329.33000000000004</v>
      </c>
      <c r="D11" s="7">
        <v>-300.19</v>
      </c>
      <c r="F11" s="7">
        <f>+C11+D11</f>
        <v>29.140000000000043</v>
      </c>
      <c r="G11" s="14">
        <f>+F11/C11</f>
        <v>8.8482676950171688E-2</v>
      </c>
      <c r="H11" s="21"/>
      <c r="I11" s="18">
        <v>25</v>
      </c>
      <c r="J11" s="2">
        <f>+F11-I11</f>
        <v>4.1400000000000432</v>
      </c>
      <c r="K11" s="14">
        <f>+J11/I11</f>
        <v>0.16560000000000172</v>
      </c>
      <c r="N11" s="13"/>
      <c r="O11" s="18">
        <v>25</v>
      </c>
    </row>
    <row r="12" spans="1:15">
      <c r="A12" s="7"/>
      <c r="C12" s="7"/>
      <c r="D12" s="7"/>
      <c r="E12" s="7"/>
      <c r="F12" s="7"/>
      <c r="G12" s="19"/>
      <c r="I12" s="18"/>
      <c r="N12" s="13"/>
      <c r="O12" s="18"/>
    </row>
    <row r="13" spans="1:15">
      <c r="A13" s="7" t="str">
        <f>+[1]Receipts!M5</f>
        <v>St Mary's Sch Fair</v>
      </c>
      <c r="C13" s="7">
        <v>15.5</v>
      </c>
      <c r="D13" s="7">
        <v>-7.1093333332999995</v>
      </c>
      <c r="E13" s="7"/>
      <c r="F13" s="7">
        <f>+C13+D13</f>
        <v>8.3906666666999996</v>
      </c>
      <c r="G13" s="14">
        <f>+F13/C13</f>
        <v>0.54133333333548384</v>
      </c>
      <c r="H13" s="21"/>
      <c r="I13" s="18">
        <v>0</v>
      </c>
      <c r="J13" s="2">
        <f>+F13-I13</f>
        <v>8.3906666666999996</v>
      </c>
      <c r="K13" s="14" t="e">
        <f>+J13/I13</f>
        <v>#DIV/0!</v>
      </c>
      <c r="N13" s="13"/>
      <c r="O13" s="18">
        <v>0</v>
      </c>
    </row>
    <row r="14" spans="1:15">
      <c r="A14" s="7"/>
      <c r="C14" s="7"/>
      <c r="D14" s="7"/>
      <c r="E14" s="7"/>
      <c r="F14" s="7"/>
      <c r="G14" s="19"/>
      <c r="I14" s="18"/>
      <c r="N14" s="13"/>
      <c r="O14" s="18"/>
    </row>
    <row r="15" spans="1:15">
      <c r="A15" s="7" t="str">
        <f>+[1]Receipts!N5</f>
        <v>Quiz</v>
      </c>
      <c r="C15" s="7">
        <v>1250</v>
      </c>
      <c r="D15" s="7">
        <v>-418.42933333330001</v>
      </c>
      <c r="E15" s="7"/>
      <c r="F15" s="7">
        <f>+C15+D15</f>
        <v>831.57066666669994</v>
      </c>
      <c r="G15" s="14">
        <f>+F15/C15</f>
        <v>0.66525653333335999</v>
      </c>
      <c r="H15" s="21"/>
      <c r="I15" s="18">
        <v>750</v>
      </c>
      <c r="J15" s="2">
        <f>+F15-I15</f>
        <v>81.570666666699935</v>
      </c>
      <c r="K15" s="14">
        <f>+J15/I15</f>
        <v>0.10876088888893325</v>
      </c>
      <c r="N15" s="13"/>
      <c r="O15" s="18">
        <v>850</v>
      </c>
    </row>
    <row r="16" spans="1:15">
      <c r="A16" s="7"/>
      <c r="C16" s="7"/>
      <c r="D16" s="7"/>
      <c r="E16" s="7"/>
      <c r="F16" s="7"/>
      <c r="G16" s="19"/>
      <c r="I16" s="18"/>
      <c r="N16" s="13"/>
      <c r="O16" s="18"/>
    </row>
    <row r="17" spans="1:15">
      <c r="A17" s="7" t="str">
        <f>+[1]Receipts!O5</f>
        <v>Wine Tasting</v>
      </c>
      <c r="C17" s="7">
        <v>680</v>
      </c>
      <c r="D17" s="7">
        <v>-277.02933333329997</v>
      </c>
      <c r="E17" s="7"/>
      <c r="F17" s="7">
        <f>+C17+D17</f>
        <v>402.97066666670003</v>
      </c>
      <c r="G17" s="14">
        <f>+F17/C17</f>
        <v>0.59260392156867647</v>
      </c>
      <c r="H17" s="21"/>
      <c r="I17" s="18">
        <v>150</v>
      </c>
      <c r="J17" s="2">
        <f>+F17-I17</f>
        <v>252.97066666670003</v>
      </c>
      <c r="K17" s="14">
        <f>+J17/I17</f>
        <v>1.6864711111113335</v>
      </c>
      <c r="N17" s="13" t="s">
        <v>8</v>
      </c>
      <c r="O17" s="18">
        <v>200</v>
      </c>
    </row>
    <row r="18" spans="1:15">
      <c r="A18" s="7"/>
      <c r="C18" s="7"/>
      <c r="D18" s="7"/>
      <c r="E18" s="7"/>
      <c r="F18" s="7"/>
      <c r="G18" s="19"/>
      <c r="I18" s="18"/>
      <c r="N18" s="13"/>
      <c r="O18" s="18"/>
    </row>
    <row r="19" spans="1:15">
      <c r="A19" s="7" t="str">
        <f>+[1]Receipts!P5</f>
        <v>Around the Coast</v>
      </c>
      <c r="C19" s="7">
        <v>418</v>
      </c>
      <c r="D19" s="7">
        <v>-173.7486666666</v>
      </c>
      <c r="E19" s="7"/>
      <c r="F19" s="7">
        <f>+C19+D19</f>
        <v>244.2513333334</v>
      </c>
      <c r="G19" s="14">
        <f>+F19/C19</f>
        <v>0.5843333333334928</v>
      </c>
      <c r="H19" s="21"/>
      <c r="I19" s="18">
        <v>150</v>
      </c>
      <c r="J19" s="2">
        <f>+F19-I19</f>
        <v>94.251333333399998</v>
      </c>
      <c r="K19" s="14">
        <f>+J19/I19</f>
        <v>0.62834222222266667</v>
      </c>
      <c r="N19" s="13" t="s">
        <v>7</v>
      </c>
      <c r="O19" s="18">
        <v>200</v>
      </c>
    </row>
    <row r="20" spans="1:15">
      <c r="A20" s="7"/>
      <c r="C20" s="7"/>
      <c r="D20" s="7"/>
      <c r="E20" s="7"/>
      <c r="F20" s="7"/>
      <c r="G20" s="19"/>
      <c r="I20" s="18"/>
      <c r="N20" s="13"/>
      <c r="O20" s="18"/>
    </row>
    <row r="21" spans="1:15">
      <c r="A21" s="7" t="str">
        <f>+[1]Receipts!Q5</f>
        <v>Agincourt</v>
      </c>
      <c r="C21" s="7">
        <v>338</v>
      </c>
      <c r="D21" s="7">
        <v>-126.2493333333</v>
      </c>
      <c r="E21" s="7"/>
      <c r="F21" s="7">
        <f>+C21+D21</f>
        <v>211.7506666667</v>
      </c>
      <c r="G21" s="14">
        <f>+F21/C21</f>
        <v>0.62648126232751478</v>
      </c>
      <c r="H21" s="21"/>
      <c r="I21" s="18">
        <v>150</v>
      </c>
      <c r="J21" s="2">
        <f>+F21-I21</f>
        <v>61.750666666699999</v>
      </c>
      <c r="K21" s="14">
        <f>+J21/I21</f>
        <v>0.41167111111133331</v>
      </c>
      <c r="N21" s="13" t="s">
        <v>6</v>
      </c>
      <c r="O21" s="18">
        <v>200</v>
      </c>
    </row>
    <row r="22" spans="1:15">
      <c r="A22" s="7"/>
      <c r="C22" s="7"/>
      <c r="D22" s="7"/>
      <c r="E22" s="7"/>
      <c r="F22" s="7"/>
      <c r="G22" s="19"/>
      <c r="I22" s="18"/>
      <c r="N22" s="13"/>
      <c r="O22" s="18"/>
    </row>
    <row r="23" spans="1:15">
      <c r="A23" s="7" t="str">
        <f>+[1]Receipts!R5</f>
        <v>Twinning W/E</v>
      </c>
      <c r="C23" s="7">
        <v>1470</v>
      </c>
      <c r="D23" s="7">
        <v>-1405.05</v>
      </c>
      <c r="E23" s="7"/>
      <c r="F23" s="7">
        <f>+C23+D23</f>
        <v>64.950000000000045</v>
      </c>
      <c r="G23" s="14">
        <f>+F23/C23</f>
        <v>4.4183673469387785E-2</v>
      </c>
      <c r="H23" s="21"/>
      <c r="I23" s="18">
        <v>0</v>
      </c>
      <c r="J23" s="2">
        <f>+F23-I23</f>
        <v>64.950000000000045</v>
      </c>
      <c r="K23" s="14"/>
      <c r="N23" s="13"/>
      <c r="O23" s="18">
        <v>-4500</v>
      </c>
    </row>
    <row r="24" spans="1:15">
      <c r="A24" s="7"/>
      <c r="C24" s="7"/>
      <c r="D24" s="7"/>
      <c r="E24" s="7"/>
      <c r="F24" s="7"/>
      <c r="G24" s="19"/>
      <c r="I24" s="18"/>
      <c r="N24" s="13"/>
      <c r="O24" s="18"/>
    </row>
    <row r="25" spans="1:15">
      <c r="A25" s="7" t="str">
        <f>+[1]Receipts!S5</f>
        <v>Welwyn Week</v>
      </c>
      <c r="C25" s="7">
        <v>131</v>
      </c>
      <c r="D25" s="7">
        <v>-50.720000000000006</v>
      </c>
      <c r="E25" s="7"/>
      <c r="F25" s="7">
        <f>+C25+D25</f>
        <v>80.28</v>
      </c>
      <c r="G25" s="14">
        <f>+F25/C25</f>
        <v>0.61282442748091603</v>
      </c>
      <c r="H25" s="21"/>
      <c r="I25" s="18">
        <v>50</v>
      </c>
      <c r="J25" s="2">
        <f>+F25-I25</f>
        <v>30.28</v>
      </c>
      <c r="K25" s="14">
        <f>+J25/I25</f>
        <v>0.60560000000000003</v>
      </c>
      <c r="N25" s="13"/>
      <c r="O25" s="18">
        <v>50</v>
      </c>
    </row>
    <row r="26" spans="1:15">
      <c r="A26" s="7"/>
      <c r="C26" s="7"/>
      <c r="D26" s="7"/>
      <c r="E26" s="7"/>
      <c r="F26" s="7"/>
      <c r="G26" s="19"/>
      <c r="I26" s="18"/>
      <c r="N26" s="13"/>
      <c r="O26" s="18"/>
    </row>
    <row r="27" spans="1:15">
      <c r="A27" s="7" t="str">
        <f>+[1]Receipts!T5</f>
        <v>Bastille Day</v>
      </c>
      <c r="C27" s="7">
        <v>444</v>
      </c>
      <c r="D27" s="7">
        <v>-181.6</v>
      </c>
      <c r="E27" s="7"/>
      <c r="F27" s="7">
        <f>+C27+D27</f>
        <v>262.39999999999998</v>
      </c>
      <c r="G27" s="14">
        <f>+F27/C27</f>
        <v>0.59099099099099095</v>
      </c>
      <c r="I27" s="18">
        <v>50</v>
      </c>
      <c r="J27" s="2">
        <f>+F27-I27</f>
        <v>212.39999999999998</v>
      </c>
      <c r="K27" s="14">
        <f>+J27/I27</f>
        <v>4.2479999999999993</v>
      </c>
      <c r="N27" s="13"/>
      <c r="O27" s="18">
        <v>150</v>
      </c>
    </row>
    <row r="28" spans="1:15">
      <c r="A28" s="7"/>
      <c r="C28" s="7"/>
      <c r="D28" s="7"/>
      <c r="E28" s="7"/>
      <c r="F28" s="7"/>
      <c r="G28" s="19"/>
      <c r="I28" s="18"/>
      <c r="N28" s="13"/>
      <c r="O28" s="18"/>
    </row>
    <row r="29" spans="1:15">
      <c r="A29" s="7" t="str">
        <f>+[1]Payments!U3</f>
        <v>Publicity, Newsletter &amp; Admin</v>
      </c>
      <c r="C29" s="7"/>
      <c r="D29" s="7">
        <v>-119.25999999999999</v>
      </c>
      <c r="E29" s="7"/>
      <c r="F29" s="7">
        <f>+C29+D29</f>
        <v>-119.25999999999999</v>
      </c>
      <c r="G29" s="19"/>
      <c r="I29" s="18">
        <v>-500</v>
      </c>
      <c r="J29" s="2">
        <f>+F29-I29</f>
        <v>380.74</v>
      </c>
      <c r="K29" s="14">
        <f>+J29/I29</f>
        <v>-0.76148000000000005</v>
      </c>
      <c r="N29" s="13"/>
      <c r="O29" s="18">
        <v>-250</v>
      </c>
    </row>
    <row r="30" spans="1:15">
      <c r="A30" s="7"/>
      <c r="C30" s="7"/>
      <c r="D30" s="7"/>
      <c r="E30" s="7"/>
      <c r="F30" s="7"/>
      <c r="G30" s="19"/>
      <c r="I30" s="18"/>
      <c r="N30" s="13"/>
      <c r="O30" s="18"/>
    </row>
    <row r="31" spans="1:15">
      <c r="A31" s="7" t="str">
        <f>+[1]Payments!V3</f>
        <v>Insurance</v>
      </c>
      <c r="C31" s="7"/>
      <c r="D31" s="7">
        <v>-198.51</v>
      </c>
      <c r="E31" s="7"/>
      <c r="F31" s="7">
        <f>+C31+D31</f>
        <v>-198.51</v>
      </c>
      <c r="G31" s="19"/>
      <c r="I31" s="18">
        <v>-250</v>
      </c>
      <c r="J31" s="2">
        <f>+F31-I31</f>
        <v>51.490000000000009</v>
      </c>
      <c r="K31" s="14">
        <f>+J31/I31</f>
        <v>-0.20596000000000003</v>
      </c>
      <c r="N31" s="13"/>
      <c r="O31" s="18">
        <v>-200</v>
      </c>
    </row>
    <row r="32" spans="1:15">
      <c r="A32" s="7"/>
      <c r="C32" s="7"/>
      <c r="D32" s="7"/>
      <c r="E32" s="7"/>
      <c r="F32" s="7"/>
      <c r="G32" s="19"/>
      <c r="I32" s="18"/>
      <c r="N32" s="13"/>
      <c r="O32" s="18"/>
    </row>
    <row r="33" spans="1:15">
      <c r="A33" s="7" t="str">
        <f>+[1]Receipts!V5</f>
        <v>Grants &amp; Donations</v>
      </c>
      <c r="B33" s="8"/>
      <c r="C33" s="7">
        <v>10</v>
      </c>
      <c r="D33" s="7">
        <v>0</v>
      </c>
      <c r="E33" s="7"/>
      <c r="F33" s="7">
        <f>+C33+D33</f>
        <v>10</v>
      </c>
      <c r="G33" s="19"/>
      <c r="I33" s="18">
        <v>0</v>
      </c>
      <c r="J33" s="2">
        <f>+F33-I33</f>
        <v>10</v>
      </c>
      <c r="K33" s="14" t="e">
        <f>+J33/I33</f>
        <v>#DIV/0!</v>
      </c>
      <c r="N33" s="13"/>
      <c r="O33" s="18">
        <v>0</v>
      </c>
    </row>
    <row r="34" spans="1:15">
      <c r="A34" s="7"/>
      <c r="C34" s="7"/>
      <c r="D34" s="7"/>
      <c r="E34" s="7"/>
      <c r="F34" s="7"/>
      <c r="G34" s="19"/>
      <c r="I34" s="18"/>
      <c r="N34" s="13"/>
      <c r="O34" s="18"/>
    </row>
    <row r="35" spans="1:15">
      <c r="A35" s="7" t="str">
        <f>+[1]Receipts!U5</f>
        <v>Miscellaneous</v>
      </c>
      <c r="B35" s="8"/>
      <c r="C35" s="7">
        <v>0</v>
      </c>
      <c r="D35" s="7">
        <v>-128.05000000000001</v>
      </c>
      <c r="E35" s="7"/>
      <c r="F35" s="7">
        <f>+C35+D35</f>
        <v>-128.05000000000001</v>
      </c>
      <c r="G35" s="19"/>
      <c r="I35" s="18">
        <v>-50</v>
      </c>
      <c r="J35" s="2">
        <f>+F35-I35</f>
        <v>-78.050000000000011</v>
      </c>
      <c r="K35" s="14">
        <f>+J35/I35</f>
        <v>1.5610000000000002</v>
      </c>
      <c r="N35" s="20"/>
      <c r="O35" s="18">
        <v>-100</v>
      </c>
    </row>
    <row r="36" spans="1:15">
      <c r="A36" s="7"/>
      <c r="C36" s="7"/>
      <c r="D36" s="7"/>
      <c r="E36" s="7"/>
      <c r="F36" s="7"/>
      <c r="G36" s="19"/>
      <c r="I36" s="18"/>
      <c r="N36" s="13"/>
      <c r="O36" s="18"/>
    </row>
    <row r="37" spans="1:15">
      <c r="A37" s="1" t="s">
        <v>5</v>
      </c>
      <c r="C37" s="7">
        <v>13.959999999999999</v>
      </c>
      <c r="D37" s="7"/>
      <c r="E37" s="7"/>
      <c r="F37" s="7">
        <f>+C37+D37</f>
        <v>13.959999999999999</v>
      </c>
      <c r="G37" s="19"/>
      <c r="I37" s="18">
        <v>0</v>
      </c>
      <c r="J37" s="2">
        <f>+F37-I37</f>
        <v>13.959999999999999</v>
      </c>
      <c r="K37" s="14"/>
      <c r="N37" s="13"/>
      <c r="O37" s="18">
        <v>10</v>
      </c>
    </row>
    <row r="38" spans="1:15">
      <c r="C38" s="17"/>
      <c r="D38" s="17"/>
      <c r="E38" s="17"/>
      <c r="F38" s="17"/>
      <c r="I38" s="17"/>
      <c r="J38" s="16"/>
      <c r="K38" s="16"/>
      <c r="N38" s="13"/>
      <c r="O38" s="15"/>
    </row>
    <row r="39" spans="1:15">
      <c r="A39" s="1" t="s">
        <v>4</v>
      </c>
      <c r="C39" s="7">
        <f>SUM(C5:C38)</f>
        <v>5477.79</v>
      </c>
      <c r="D39" s="7">
        <f>SUM(D5:D38)</f>
        <v>-3431.3759999998001</v>
      </c>
      <c r="E39" s="7"/>
      <c r="F39" s="7">
        <f>+C39+D39</f>
        <v>2046.4140000001998</v>
      </c>
      <c r="I39" s="7">
        <f>SUM(I5:I38)</f>
        <v>875</v>
      </c>
      <c r="J39" s="2">
        <f>+F39-I39</f>
        <v>1171.4140000001998</v>
      </c>
      <c r="K39" s="14">
        <f>+J39/I39</f>
        <v>1.3387588571430855</v>
      </c>
      <c r="N39" s="13"/>
      <c r="O39" s="12">
        <f>SUM(O5:O38)</f>
        <v>-3115</v>
      </c>
    </row>
    <row r="40" spans="1:15">
      <c r="C40" s="7"/>
      <c r="D40" s="7"/>
      <c r="E40" s="7"/>
      <c r="F40" s="11">
        <f>SUM(F5:F38)-F39</f>
        <v>0</v>
      </c>
      <c r="I40" s="7"/>
      <c r="J40" s="7"/>
      <c r="K40" s="7"/>
      <c r="N40" s="10"/>
      <c r="O40" s="9"/>
    </row>
    <row r="41" spans="1:15">
      <c r="C41" s="7"/>
      <c r="D41" s="7"/>
      <c r="E41" s="7"/>
      <c r="F41" s="7"/>
      <c r="I41" s="7"/>
      <c r="J41" s="7"/>
      <c r="K41" s="7"/>
    </row>
    <row r="42" spans="1:15">
      <c r="A42" s="6" t="s">
        <v>3</v>
      </c>
    </row>
    <row r="43" spans="1:15">
      <c r="A43" s="6" t="s">
        <v>2</v>
      </c>
      <c r="F43" s="1">
        <v>3197.2899999999991</v>
      </c>
      <c r="I43" s="4"/>
      <c r="J43" s="4"/>
      <c r="K43" s="4"/>
      <c r="L43" s="3"/>
      <c r="M43" s="3"/>
      <c r="N43" s="3"/>
    </row>
    <row r="44" spans="1:15">
      <c r="A44" s="6" t="s">
        <v>1</v>
      </c>
      <c r="F44" s="1">
        <v>4.26</v>
      </c>
      <c r="I44" s="4"/>
      <c r="J44" s="4"/>
      <c r="K44" s="4"/>
      <c r="L44" s="3"/>
      <c r="M44" s="3"/>
      <c r="N44" s="3"/>
    </row>
    <row r="45" spans="1:15">
      <c r="A45" s="6" t="s">
        <v>0</v>
      </c>
      <c r="F45" s="5">
        <v>7724.46</v>
      </c>
      <c r="I45" s="4"/>
      <c r="J45" s="4"/>
      <c r="K45" s="4"/>
      <c r="L45" s="3"/>
      <c r="M45" s="3"/>
      <c r="N45" s="3"/>
    </row>
    <row r="46" spans="1:15">
      <c r="F46" s="1">
        <f>SUM(F43:F45)</f>
        <v>10926.009999999998</v>
      </c>
      <c r="I46" s="4"/>
      <c r="J46" s="4"/>
      <c r="K46" s="4"/>
      <c r="L46" s="3"/>
      <c r="M46" s="3"/>
      <c r="N46" s="3"/>
    </row>
    <row r="47" spans="1:15">
      <c r="I47" s="4"/>
      <c r="J47" s="4"/>
      <c r="K47" s="4"/>
      <c r="L47" s="3"/>
      <c r="M47" s="3"/>
      <c r="N47" s="3"/>
    </row>
  </sheetData>
  <mergeCells count="1">
    <mergeCell ref="J3:K3"/>
  </mergeCells>
  <pageMargins left="0.26" right="0.3" top="0.25" bottom="0.49" header="0.15" footer="0.26"/>
  <pageSetup paperSize="9" scale="92" orientation="landscape" horizontalDpi="4294967293" r:id="rId1"/>
  <headerFooter alignWithMargins="0">
    <oddFooter>&amp;L&amp;F &amp;A&amp;C&amp;P&amp;R&amp;D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Final Accounts</vt:lpstr>
      <vt:lpstr>Profits on Activities</vt:lpstr>
      <vt:lpstr>'Final Accounts'!Print_Area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NJeffery</dc:creator>
  <cp:lastModifiedBy>NJeffery</cp:lastModifiedBy>
  <cp:lastPrinted>2019-08-28T10:40:03Z</cp:lastPrinted>
  <dcterms:created xsi:type="dcterms:W3CDTF">2019-08-16T16:58:08Z</dcterms:created>
  <dcterms:modified xsi:type="dcterms:W3CDTF">2019-08-28T10:40:15Z</dcterms:modified>
</cp:coreProperties>
</file>